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2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3.xml" ContentType="application/vnd.openxmlformats-officedocument.drawing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drawings/drawing4.xml" ContentType="application/vnd.openxmlformats-officedocument.drawing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drawings/drawing5.xml" ContentType="application/vnd.openxmlformats-officedocument.drawing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drawings/drawing6.xml" ContentType="application/vnd.openxmlformats-officedocument.drawing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drawings/drawing7.xml" ContentType="application/vnd.openxmlformats-officedocument.drawing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drawings/drawing8.xml" ContentType="application/vnd.openxmlformats-officedocument.drawing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drawings/drawing9.xml" ContentType="application/vnd.openxmlformats-officedocument.drawing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drawings/drawing10.xml" ContentType="application/vnd.openxmlformats-officedocument.drawing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drawings/drawing11.xml" ContentType="application/vnd.openxmlformats-officedocument.drawing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drawings/drawing12.xml" ContentType="application/vnd.openxmlformats-officedocument.drawing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drawings/drawing13.xml" ContentType="application/vnd.openxmlformats-officedocument.drawing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0463C4FB-C010-46D0-946A-E767F8F266BB}" xr6:coauthVersionLast="43" xr6:coauthVersionMax="43" xr10:uidLastSave="{00000000-0000-0000-0000-000000000000}"/>
  <bookViews>
    <workbookView xWindow="-120" yWindow="-120" windowWidth="24240" windowHeight="13140" firstSheet="2" activeTab="13" xr2:uid="{00000000-000D-0000-FFFF-FFFF00000000}"/>
  </bookViews>
  <sheets>
    <sheet name="Start" sheetId="2" r:id="rId1"/>
    <sheet name=" Personal Budget Example" sheetId="1" r:id="rId2"/>
    <sheet name="Jan" sheetId="3" r:id="rId3"/>
    <sheet name="Feb" sheetId="4" r:id="rId4"/>
    <sheet name="Mar" sheetId="6" r:id="rId5"/>
    <sheet name="Apr" sheetId="8" r:id="rId6"/>
    <sheet name="May" sheetId="7" r:id="rId7"/>
    <sheet name="Jun" sheetId="10" r:id="rId8"/>
    <sheet name="Jul" sheetId="9" r:id="rId9"/>
    <sheet name="Aug" sheetId="11" r:id="rId10"/>
    <sheet name="Sep" sheetId="12" r:id="rId11"/>
    <sheet name="Oct" sheetId="13" r:id="rId12"/>
    <sheet name="Nov" sheetId="14" r:id="rId13"/>
    <sheet name="Dec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5" i="15" l="1"/>
  <c r="E64" i="15"/>
  <c r="J63" i="15"/>
  <c r="E63" i="15"/>
  <c r="E62" i="15"/>
  <c r="J61" i="15"/>
  <c r="J65" i="15" s="1"/>
  <c r="E61" i="15"/>
  <c r="E66" i="15" s="1"/>
  <c r="E60" i="15"/>
  <c r="E59" i="15"/>
  <c r="J58" i="15"/>
  <c r="J57" i="15"/>
  <c r="J56" i="15"/>
  <c r="J55" i="15"/>
  <c r="J59" i="15" s="1"/>
  <c r="E55" i="15"/>
  <c r="E54" i="15"/>
  <c r="E53" i="15"/>
  <c r="J52" i="15"/>
  <c r="E52" i="15"/>
  <c r="J51" i="15"/>
  <c r="E51" i="15"/>
  <c r="E56" i="15" s="1"/>
  <c r="J50" i="15"/>
  <c r="J49" i="15"/>
  <c r="E47" i="15"/>
  <c r="J46" i="15"/>
  <c r="E46" i="15"/>
  <c r="J45" i="15"/>
  <c r="E45" i="15"/>
  <c r="E48" i="15" s="1"/>
  <c r="J44" i="15"/>
  <c r="J43" i="15"/>
  <c r="E41" i="15"/>
  <c r="J40" i="15"/>
  <c r="E40" i="15"/>
  <c r="J39" i="15"/>
  <c r="E39" i="15"/>
  <c r="E42" i="15" s="1"/>
  <c r="J38" i="15"/>
  <c r="E38" i="15"/>
  <c r="J37" i="15"/>
  <c r="J36" i="15"/>
  <c r="E34" i="15"/>
  <c r="E33" i="15"/>
  <c r="J32" i="15"/>
  <c r="E32" i="15"/>
  <c r="J31" i="15"/>
  <c r="E31" i="15"/>
  <c r="J30" i="15"/>
  <c r="E30" i="15"/>
  <c r="J29" i="15"/>
  <c r="E29" i="15"/>
  <c r="E35" i="15" s="1"/>
  <c r="J28" i="15"/>
  <c r="E28" i="15"/>
  <c r="J27" i="15"/>
  <c r="J33" i="15" s="1"/>
  <c r="E24" i="15"/>
  <c r="J23" i="15"/>
  <c r="E23" i="15"/>
  <c r="J22" i="15"/>
  <c r="E22" i="15"/>
  <c r="J21" i="15"/>
  <c r="E21" i="15"/>
  <c r="J20" i="15"/>
  <c r="E20" i="15"/>
  <c r="J19" i="15"/>
  <c r="E19" i="15"/>
  <c r="J18" i="15"/>
  <c r="E18" i="15"/>
  <c r="J17" i="15"/>
  <c r="E17" i="15"/>
  <c r="J16" i="15"/>
  <c r="J24" i="15" s="1"/>
  <c r="E16" i="15"/>
  <c r="J15" i="15"/>
  <c r="E15" i="15"/>
  <c r="E25" i="15" s="1"/>
  <c r="C12" i="15"/>
  <c r="H6" i="15" s="1"/>
  <c r="C7" i="15"/>
  <c r="E65" i="14"/>
  <c r="E64" i="14"/>
  <c r="J63" i="14"/>
  <c r="E63" i="14"/>
  <c r="E62" i="14"/>
  <c r="J61" i="14"/>
  <c r="J65" i="14" s="1"/>
  <c r="E61" i="14"/>
  <c r="E66" i="14" s="1"/>
  <c r="E60" i="14"/>
  <c r="E59" i="14"/>
  <c r="J58" i="14"/>
  <c r="J57" i="14"/>
  <c r="J56" i="14"/>
  <c r="J55" i="14"/>
  <c r="J59" i="14" s="1"/>
  <c r="E55" i="14"/>
  <c r="E54" i="14"/>
  <c r="E53" i="14"/>
  <c r="J52" i="14"/>
  <c r="E52" i="14"/>
  <c r="J51" i="14"/>
  <c r="E51" i="14"/>
  <c r="E56" i="14" s="1"/>
  <c r="J50" i="14"/>
  <c r="J49" i="14"/>
  <c r="E47" i="14"/>
  <c r="J46" i="14"/>
  <c r="E46" i="14"/>
  <c r="J45" i="14"/>
  <c r="E45" i="14"/>
  <c r="E48" i="14" s="1"/>
  <c r="J44" i="14"/>
  <c r="J43" i="14"/>
  <c r="E41" i="14"/>
  <c r="J40" i="14"/>
  <c r="E40" i="14"/>
  <c r="J39" i="14"/>
  <c r="E39" i="14"/>
  <c r="E42" i="14" s="1"/>
  <c r="J38" i="14"/>
  <c r="E38" i="14"/>
  <c r="J37" i="14"/>
  <c r="J36" i="14"/>
  <c r="E34" i="14"/>
  <c r="E33" i="14"/>
  <c r="J32" i="14"/>
  <c r="E32" i="14"/>
  <c r="J31" i="14"/>
  <c r="E31" i="14"/>
  <c r="J30" i="14"/>
  <c r="E30" i="14"/>
  <c r="J29" i="14"/>
  <c r="E29" i="14"/>
  <c r="E35" i="14" s="1"/>
  <c r="J28" i="14"/>
  <c r="E28" i="14"/>
  <c r="J27" i="14"/>
  <c r="J33" i="14" s="1"/>
  <c r="J24" i="14"/>
  <c r="E24" i="14"/>
  <c r="J23" i="14"/>
  <c r="E23" i="14"/>
  <c r="J22" i="14"/>
  <c r="E22" i="14"/>
  <c r="J21" i="14"/>
  <c r="E21" i="14"/>
  <c r="J20" i="14"/>
  <c r="E20" i="14"/>
  <c r="J19" i="14"/>
  <c r="E19" i="14"/>
  <c r="J18" i="14"/>
  <c r="E18" i="14"/>
  <c r="J17" i="14"/>
  <c r="E17" i="14"/>
  <c r="J16" i="14"/>
  <c r="E16" i="14"/>
  <c r="J15" i="14"/>
  <c r="E15" i="14"/>
  <c r="E25" i="14" s="1"/>
  <c r="C12" i="14"/>
  <c r="H6" i="14" s="1"/>
  <c r="C7" i="14"/>
  <c r="E65" i="13"/>
  <c r="E64" i="13"/>
  <c r="J63" i="13"/>
  <c r="E63" i="13"/>
  <c r="E62" i="13"/>
  <c r="J61" i="13"/>
  <c r="J65" i="13" s="1"/>
  <c r="E61" i="13"/>
  <c r="E66" i="13" s="1"/>
  <c r="E60" i="13"/>
  <c r="E59" i="13"/>
  <c r="J58" i="13"/>
  <c r="J57" i="13"/>
  <c r="J56" i="13"/>
  <c r="J55" i="13"/>
  <c r="J59" i="13" s="1"/>
  <c r="E55" i="13"/>
  <c r="E54" i="13"/>
  <c r="E53" i="13"/>
  <c r="J52" i="13"/>
  <c r="E52" i="13"/>
  <c r="J51" i="13"/>
  <c r="E51" i="13"/>
  <c r="E56" i="13" s="1"/>
  <c r="J50" i="13"/>
  <c r="J49" i="13"/>
  <c r="E47" i="13"/>
  <c r="J46" i="13"/>
  <c r="E46" i="13"/>
  <c r="J45" i="13"/>
  <c r="E45" i="13"/>
  <c r="E48" i="13" s="1"/>
  <c r="J44" i="13"/>
  <c r="J43" i="13"/>
  <c r="E41" i="13"/>
  <c r="J40" i="13"/>
  <c r="E40" i="13"/>
  <c r="J39" i="13"/>
  <c r="E39" i="13"/>
  <c r="E42" i="13" s="1"/>
  <c r="J38" i="13"/>
  <c r="E38" i="13"/>
  <c r="J37" i="13"/>
  <c r="J36" i="13"/>
  <c r="E34" i="13"/>
  <c r="E33" i="13"/>
  <c r="J32" i="13"/>
  <c r="E32" i="13"/>
  <c r="J31" i="13"/>
  <c r="E31" i="13"/>
  <c r="J30" i="13"/>
  <c r="E30" i="13"/>
  <c r="E35" i="13" s="1"/>
  <c r="J29" i="13"/>
  <c r="E29" i="13"/>
  <c r="J28" i="13"/>
  <c r="E28" i="13"/>
  <c r="J27" i="13"/>
  <c r="J33" i="13" s="1"/>
  <c r="E24" i="13"/>
  <c r="J23" i="13"/>
  <c r="E23" i="13"/>
  <c r="J22" i="13"/>
  <c r="E22" i="13"/>
  <c r="J21" i="13"/>
  <c r="E21" i="13"/>
  <c r="J20" i="13"/>
  <c r="E20" i="13"/>
  <c r="J19" i="13"/>
  <c r="E19" i="13"/>
  <c r="J18" i="13"/>
  <c r="E18" i="13"/>
  <c r="J17" i="13"/>
  <c r="E17" i="13"/>
  <c r="J16" i="13"/>
  <c r="J24" i="13" s="1"/>
  <c r="E16" i="13"/>
  <c r="J15" i="13"/>
  <c r="E15" i="13"/>
  <c r="E25" i="13" s="1"/>
  <c r="C12" i="13"/>
  <c r="H6" i="13" s="1"/>
  <c r="C7" i="13"/>
  <c r="E65" i="12"/>
  <c r="E64" i="12"/>
  <c r="J63" i="12"/>
  <c r="E63" i="12"/>
  <c r="E62" i="12"/>
  <c r="J61" i="12"/>
  <c r="J65" i="12" s="1"/>
  <c r="E61" i="12"/>
  <c r="E66" i="12" s="1"/>
  <c r="E60" i="12"/>
  <c r="E59" i="12"/>
  <c r="J58" i="12"/>
  <c r="J57" i="12"/>
  <c r="J56" i="12"/>
  <c r="J55" i="12"/>
  <c r="J59" i="12" s="1"/>
  <c r="E55" i="12"/>
  <c r="E54" i="12"/>
  <c r="E53" i="12"/>
  <c r="J52" i="12"/>
  <c r="E52" i="12"/>
  <c r="J51" i="12"/>
  <c r="E51" i="12"/>
  <c r="E56" i="12" s="1"/>
  <c r="J50" i="12"/>
  <c r="J49" i="12"/>
  <c r="E47" i="12"/>
  <c r="J46" i="12"/>
  <c r="E46" i="12"/>
  <c r="J45" i="12"/>
  <c r="E45" i="12"/>
  <c r="E48" i="12" s="1"/>
  <c r="J44" i="12"/>
  <c r="J43" i="12"/>
  <c r="E41" i="12"/>
  <c r="J40" i="12"/>
  <c r="E40" i="12"/>
  <c r="J39" i="12"/>
  <c r="E39" i="12"/>
  <c r="E42" i="12" s="1"/>
  <c r="J38" i="12"/>
  <c r="E38" i="12"/>
  <c r="J37" i="12"/>
  <c r="J36" i="12"/>
  <c r="E34" i="12"/>
  <c r="E33" i="12"/>
  <c r="J32" i="12"/>
  <c r="E32" i="12"/>
  <c r="J31" i="12"/>
  <c r="E31" i="12"/>
  <c r="J30" i="12"/>
  <c r="E30" i="12"/>
  <c r="J29" i="12"/>
  <c r="E29" i="12"/>
  <c r="E35" i="12" s="1"/>
  <c r="J28" i="12"/>
  <c r="E28" i="12"/>
  <c r="J27" i="12"/>
  <c r="J33" i="12" s="1"/>
  <c r="E24" i="12"/>
  <c r="J23" i="12"/>
  <c r="E23" i="12"/>
  <c r="J22" i="12"/>
  <c r="E22" i="12"/>
  <c r="J21" i="12"/>
  <c r="E21" i="12"/>
  <c r="J20" i="12"/>
  <c r="E20" i="12"/>
  <c r="J19" i="12"/>
  <c r="E19" i="12"/>
  <c r="J18" i="12"/>
  <c r="E18" i="12"/>
  <c r="J17" i="12"/>
  <c r="E17" i="12"/>
  <c r="J16" i="12"/>
  <c r="J24" i="12" s="1"/>
  <c r="E16" i="12"/>
  <c r="J15" i="12"/>
  <c r="E15" i="12"/>
  <c r="E25" i="12" s="1"/>
  <c r="C12" i="12"/>
  <c r="H6" i="12" s="1"/>
  <c r="C7" i="12"/>
  <c r="E65" i="11"/>
  <c r="E64" i="11"/>
  <c r="J63" i="11"/>
  <c r="J65" i="11" s="1"/>
  <c r="E63" i="11"/>
  <c r="E62" i="11"/>
  <c r="J61" i="11"/>
  <c r="E61" i="11"/>
  <c r="E66" i="11" s="1"/>
  <c r="E60" i="11"/>
  <c r="E59" i="11"/>
  <c r="J58" i="11"/>
  <c r="J57" i="11"/>
  <c r="J56" i="11"/>
  <c r="J55" i="11"/>
  <c r="J59" i="11" s="1"/>
  <c r="E55" i="11"/>
  <c r="E54" i="11"/>
  <c r="E53" i="11"/>
  <c r="E52" i="11"/>
  <c r="J51" i="11"/>
  <c r="E51" i="11"/>
  <c r="E56" i="11" s="1"/>
  <c r="J50" i="11"/>
  <c r="J49" i="11"/>
  <c r="J52" i="11" s="1"/>
  <c r="E47" i="11"/>
  <c r="E46" i="11"/>
  <c r="J45" i="11"/>
  <c r="E45" i="11"/>
  <c r="E48" i="11" s="1"/>
  <c r="J44" i="11"/>
  <c r="J43" i="11"/>
  <c r="J46" i="11" s="1"/>
  <c r="E41" i="11"/>
  <c r="E40" i="11"/>
  <c r="J39" i="11"/>
  <c r="E39" i="11"/>
  <c r="J38" i="11"/>
  <c r="J40" i="11" s="1"/>
  <c r="E38" i="11"/>
  <c r="E42" i="11" s="1"/>
  <c r="J37" i="11"/>
  <c r="J36" i="11"/>
  <c r="E34" i="11"/>
  <c r="E33" i="11"/>
  <c r="J32" i="11"/>
  <c r="E32" i="11"/>
  <c r="J31" i="11"/>
  <c r="E31" i="11"/>
  <c r="J30" i="11"/>
  <c r="E30" i="11"/>
  <c r="J29" i="11"/>
  <c r="E29" i="11"/>
  <c r="J28" i="11"/>
  <c r="E28" i="11"/>
  <c r="E35" i="11" s="1"/>
  <c r="J27" i="11"/>
  <c r="J33" i="11" s="1"/>
  <c r="E24" i="11"/>
  <c r="J23" i="11"/>
  <c r="E23" i="11"/>
  <c r="J22" i="11"/>
  <c r="E22" i="11"/>
  <c r="J21" i="11"/>
  <c r="E21" i="11"/>
  <c r="J20" i="11"/>
  <c r="E20" i="11"/>
  <c r="J19" i="11"/>
  <c r="E19" i="11"/>
  <c r="J18" i="11"/>
  <c r="E18" i="11"/>
  <c r="J17" i="11"/>
  <c r="E17" i="11"/>
  <c r="J16" i="11"/>
  <c r="J24" i="11" s="1"/>
  <c r="E16" i="11"/>
  <c r="J15" i="11"/>
  <c r="E15" i="11"/>
  <c r="E25" i="11" s="1"/>
  <c r="C12" i="11"/>
  <c r="H6" i="11" s="1"/>
  <c r="H8" i="11" s="1"/>
  <c r="C7" i="11"/>
  <c r="H4" i="11"/>
  <c r="E65" i="10"/>
  <c r="E64" i="10"/>
  <c r="J63" i="10"/>
  <c r="E63" i="10"/>
  <c r="E62" i="10"/>
  <c r="J61" i="10"/>
  <c r="J65" i="10" s="1"/>
  <c r="E61" i="10"/>
  <c r="E60" i="10"/>
  <c r="E66" i="10" s="1"/>
  <c r="E59" i="10"/>
  <c r="J58" i="10"/>
  <c r="J57" i="10"/>
  <c r="J56" i="10"/>
  <c r="J55" i="10"/>
  <c r="J59" i="10" s="1"/>
  <c r="E55" i="10"/>
  <c r="E54" i="10"/>
  <c r="E53" i="10"/>
  <c r="J52" i="10"/>
  <c r="E52" i="10"/>
  <c r="J51" i="10"/>
  <c r="E51" i="10"/>
  <c r="E56" i="10" s="1"/>
  <c r="J50" i="10"/>
  <c r="J49" i="10"/>
  <c r="E47" i="10"/>
  <c r="J46" i="10"/>
  <c r="E46" i="10"/>
  <c r="J45" i="10"/>
  <c r="E45" i="10"/>
  <c r="E48" i="10" s="1"/>
  <c r="J44" i="10"/>
  <c r="J43" i="10"/>
  <c r="E41" i="10"/>
  <c r="J40" i="10"/>
  <c r="E40" i="10"/>
  <c r="J39" i="10"/>
  <c r="E39" i="10"/>
  <c r="J38" i="10"/>
  <c r="E38" i="10"/>
  <c r="E42" i="10" s="1"/>
  <c r="J37" i="10"/>
  <c r="J36" i="10"/>
  <c r="E34" i="10"/>
  <c r="E33" i="10"/>
  <c r="J32" i="10"/>
  <c r="E32" i="10"/>
  <c r="J31" i="10"/>
  <c r="E31" i="10"/>
  <c r="J30" i="10"/>
  <c r="E30" i="10"/>
  <c r="J29" i="10"/>
  <c r="E29" i="10"/>
  <c r="E35" i="10" s="1"/>
  <c r="J28" i="10"/>
  <c r="E28" i="10"/>
  <c r="J27" i="10"/>
  <c r="J33" i="10" s="1"/>
  <c r="E24" i="10"/>
  <c r="J23" i="10"/>
  <c r="E23" i="10"/>
  <c r="J22" i="10"/>
  <c r="E22" i="10"/>
  <c r="J21" i="10"/>
  <c r="E21" i="10"/>
  <c r="J20" i="10"/>
  <c r="E20" i="10"/>
  <c r="J19" i="10"/>
  <c r="E19" i="10"/>
  <c r="J18" i="10"/>
  <c r="E18" i="10"/>
  <c r="J17" i="10"/>
  <c r="E17" i="10"/>
  <c r="J16" i="10"/>
  <c r="J24" i="10" s="1"/>
  <c r="E16" i="10"/>
  <c r="J15" i="10"/>
  <c r="E15" i="10"/>
  <c r="E25" i="10" s="1"/>
  <c r="C12" i="10"/>
  <c r="H6" i="10" s="1"/>
  <c r="C7" i="10"/>
  <c r="E65" i="9"/>
  <c r="E64" i="9"/>
  <c r="J63" i="9"/>
  <c r="E63" i="9"/>
  <c r="E62" i="9"/>
  <c r="J61" i="9"/>
  <c r="J65" i="9" s="1"/>
  <c r="E61" i="9"/>
  <c r="E66" i="9" s="1"/>
  <c r="E60" i="9"/>
  <c r="E59" i="9"/>
  <c r="J58" i="9"/>
  <c r="J57" i="9"/>
  <c r="J56" i="9"/>
  <c r="J55" i="9"/>
  <c r="J59" i="9" s="1"/>
  <c r="E55" i="9"/>
  <c r="E54" i="9"/>
  <c r="E53" i="9"/>
  <c r="J52" i="9"/>
  <c r="E52" i="9"/>
  <c r="J51" i="9"/>
  <c r="E51" i="9"/>
  <c r="E56" i="9" s="1"/>
  <c r="J50" i="9"/>
  <c r="J49" i="9"/>
  <c r="E48" i="9"/>
  <c r="E47" i="9"/>
  <c r="J46" i="9"/>
  <c r="E46" i="9"/>
  <c r="J45" i="9"/>
  <c r="E45" i="9"/>
  <c r="J44" i="9"/>
  <c r="J43" i="9"/>
  <c r="E42" i="9"/>
  <c r="E41" i="9"/>
  <c r="J40" i="9"/>
  <c r="E40" i="9"/>
  <c r="J39" i="9"/>
  <c r="E39" i="9"/>
  <c r="J38" i="9"/>
  <c r="E38" i="9"/>
  <c r="J37" i="9"/>
  <c r="J36" i="9"/>
  <c r="E35" i="9"/>
  <c r="E34" i="9"/>
  <c r="E33" i="9"/>
  <c r="J32" i="9"/>
  <c r="E32" i="9"/>
  <c r="J31" i="9"/>
  <c r="E31" i="9"/>
  <c r="J30" i="9"/>
  <c r="E30" i="9"/>
  <c r="J29" i="9"/>
  <c r="E29" i="9"/>
  <c r="J28" i="9"/>
  <c r="E28" i="9"/>
  <c r="J27" i="9"/>
  <c r="J33" i="9" s="1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J24" i="9" s="1"/>
  <c r="E16" i="9"/>
  <c r="J15" i="9"/>
  <c r="E15" i="9"/>
  <c r="E25" i="9" s="1"/>
  <c r="C12" i="9"/>
  <c r="H6" i="9" s="1"/>
  <c r="H8" i="9" s="1"/>
  <c r="C7" i="9"/>
  <c r="H4" i="9"/>
  <c r="E65" i="8"/>
  <c r="E64" i="8"/>
  <c r="J63" i="8"/>
  <c r="E63" i="8"/>
  <c r="E62" i="8"/>
  <c r="J61" i="8"/>
  <c r="H4" i="8" s="1"/>
  <c r="E61" i="8"/>
  <c r="E66" i="8" s="1"/>
  <c r="E60" i="8"/>
  <c r="E59" i="8"/>
  <c r="J58" i="8"/>
  <c r="J57" i="8"/>
  <c r="J56" i="8"/>
  <c r="J55" i="8"/>
  <c r="J59" i="8" s="1"/>
  <c r="E55" i="8"/>
  <c r="E54" i="8"/>
  <c r="E53" i="8"/>
  <c r="J52" i="8"/>
  <c r="E52" i="8"/>
  <c r="J51" i="8"/>
  <c r="E51" i="8"/>
  <c r="E56" i="8" s="1"/>
  <c r="J50" i="8"/>
  <c r="J49" i="8"/>
  <c r="E47" i="8"/>
  <c r="J46" i="8"/>
  <c r="E46" i="8"/>
  <c r="J45" i="8"/>
  <c r="E45" i="8"/>
  <c r="E48" i="8" s="1"/>
  <c r="J44" i="8"/>
  <c r="J43" i="8"/>
  <c r="E41" i="8"/>
  <c r="J40" i="8"/>
  <c r="E40" i="8"/>
  <c r="J39" i="8"/>
  <c r="E39" i="8"/>
  <c r="E42" i="8" s="1"/>
  <c r="J38" i="8"/>
  <c r="E38" i="8"/>
  <c r="J37" i="8"/>
  <c r="J36" i="8"/>
  <c r="E34" i="8"/>
  <c r="E33" i="8"/>
  <c r="J32" i="8"/>
  <c r="E32" i="8"/>
  <c r="J31" i="8"/>
  <c r="E31" i="8"/>
  <c r="J30" i="8"/>
  <c r="E30" i="8"/>
  <c r="J29" i="8"/>
  <c r="E29" i="8"/>
  <c r="E35" i="8" s="1"/>
  <c r="J28" i="8"/>
  <c r="E28" i="8"/>
  <c r="J27" i="8"/>
  <c r="J33" i="8" s="1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E25" i="8" s="1"/>
  <c r="C12" i="8"/>
  <c r="H6" i="8" s="1"/>
  <c r="H8" i="8" s="1"/>
  <c r="C7" i="8"/>
  <c r="E66" i="7"/>
  <c r="E65" i="7"/>
  <c r="E64" i="7"/>
  <c r="J63" i="7"/>
  <c r="E63" i="7"/>
  <c r="E62" i="7"/>
  <c r="J61" i="7"/>
  <c r="J65" i="7" s="1"/>
  <c r="E61" i="7"/>
  <c r="E60" i="7"/>
  <c r="E59" i="7"/>
  <c r="J58" i="7"/>
  <c r="J57" i="7"/>
  <c r="J56" i="7"/>
  <c r="J55" i="7"/>
  <c r="J59" i="7" s="1"/>
  <c r="E55" i="7"/>
  <c r="E54" i="7"/>
  <c r="E53" i="7"/>
  <c r="E52" i="7"/>
  <c r="J51" i="7"/>
  <c r="E51" i="7"/>
  <c r="E56" i="7" s="1"/>
  <c r="J50" i="7"/>
  <c r="J52" i="7" s="1"/>
  <c r="J49" i="7"/>
  <c r="E47" i="7"/>
  <c r="E46" i="7"/>
  <c r="J45" i="7"/>
  <c r="E45" i="7"/>
  <c r="E48" i="7" s="1"/>
  <c r="J44" i="7"/>
  <c r="J46" i="7" s="1"/>
  <c r="J43" i="7"/>
  <c r="E41" i="7"/>
  <c r="E40" i="7"/>
  <c r="J39" i="7"/>
  <c r="E39" i="7"/>
  <c r="E42" i="7" s="1"/>
  <c r="J38" i="7"/>
  <c r="J40" i="7" s="1"/>
  <c r="E38" i="7"/>
  <c r="J37" i="7"/>
  <c r="J36" i="7"/>
  <c r="E34" i="7"/>
  <c r="E33" i="7"/>
  <c r="J32" i="7"/>
  <c r="E32" i="7"/>
  <c r="J31" i="7"/>
  <c r="E31" i="7"/>
  <c r="J30" i="7"/>
  <c r="E30" i="7"/>
  <c r="J29" i="7"/>
  <c r="E29" i="7"/>
  <c r="E35" i="7" s="1"/>
  <c r="J28" i="7"/>
  <c r="E28" i="7"/>
  <c r="J27" i="7"/>
  <c r="J33" i="7" s="1"/>
  <c r="E24" i="7"/>
  <c r="J23" i="7"/>
  <c r="E23" i="7"/>
  <c r="J22" i="7"/>
  <c r="E22" i="7"/>
  <c r="J21" i="7"/>
  <c r="E21" i="7"/>
  <c r="J20" i="7"/>
  <c r="E20" i="7"/>
  <c r="J19" i="7"/>
  <c r="E19" i="7"/>
  <c r="J18" i="7"/>
  <c r="E18" i="7"/>
  <c r="J17" i="7"/>
  <c r="E17" i="7"/>
  <c r="J16" i="7"/>
  <c r="J24" i="7" s="1"/>
  <c r="E16" i="7"/>
  <c r="J15" i="7"/>
  <c r="E15" i="7"/>
  <c r="E25" i="7" s="1"/>
  <c r="C12" i="7"/>
  <c r="H6" i="7" s="1"/>
  <c r="H8" i="7" s="1"/>
  <c r="C7" i="7"/>
  <c r="H4" i="7"/>
  <c r="E65" i="6"/>
  <c r="E64" i="6"/>
  <c r="J63" i="6"/>
  <c r="E63" i="6"/>
  <c r="E62" i="6"/>
  <c r="J61" i="6"/>
  <c r="J65" i="6" s="1"/>
  <c r="E61" i="6"/>
  <c r="E66" i="6" s="1"/>
  <c r="E60" i="6"/>
  <c r="E59" i="6"/>
  <c r="J58" i="6"/>
  <c r="J57" i="6"/>
  <c r="J56" i="6"/>
  <c r="J55" i="6"/>
  <c r="J59" i="6" s="1"/>
  <c r="E55" i="6"/>
  <c r="E54" i="6"/>
  <c r="E53" i="6"/>
  <c r="J52" i="6"/>
  <c r="E52" i="6"/>
  <c r="J51" i="6"/>
  <c r="E51" i="6"/>
  <c r="E56" i="6" s="1"/>
  <c r="J50" i="6"/>
  <c r="J49" i="6"/>
  <c r="E47" i="6"/>
  <c r="J46" i="6"/>
  <c r="E46" i="6"/>
  <c r="J45" i="6"/>
  <c r="E45" i="6"/>
  <c r="E48" i="6" s="1"/>
  <c r="J44" i="6"/>
  <c r="J43" i="6"/>
  <c r="E41" i="6"/>
  <c r="J40" i="6"/>
  <c r="E40" i="6"/>
  <c r="J39" i="6"/>
  <c r="E39" i="6"/>
  <c r="E42" i="6" s="1"/>
  <c r="J38" i="6"/>
  <c r="E38" i="6"/>
  <c r="J37" i="6"/>
  <c r="J36" i="6"/>
  <c r="E34" i="6"/>
  <c r="E33" i="6"/>
  <c r="J32" i="6"/>
  <c r="E32" i="6"/>
  <c r="J31" i="6"/>
  <c r="E31" i="6"/>
  <c r="J30" i="6"/>
  <c r="E30" i="6"/>
  <c r="J29" i="6"/>
  <c r="E29" i="6"/>
  <c r="E35" i="6" s="1"/>
  <c r="J28" i="6"/>
  <c r="E28" i="6"/>
  <c r="J27" i="6"/>
  <c r="J33" i="6" s="1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J24" i="6" s="1"/>
  <c r="E16" i="6"/>
  <c r="J15" i="6"/>
  <c r="E15" i="6"/>
  <c r="E25" i="6" s="1"/>
  <c r="C12" i="6"/>
  <c r="H6" i="6" s="1"/>
  <c r="C7" i="6"/>
  <c r="E65" i="4"/>
  <c r="E64" i="4"/>
  <c r="J63" i="4"/>
  <c r="E63" i="4"/>
  <c r="E62" i="4"/>
  <c r="J61" i="4"/>
  <c r="J65" i="4" s="1"/>
  <c r="E61" i="4"/>
  <c r="E66" i="4" s="1"/>
  <c r="E60" i="4"/>
  <c r="E59" i="4"/>
  <c r="J58" i="4"/>
  <c r="J57" i="4"/>
  <c r="J56" i="4"/>
  <c r="J55" i="4"/>
  <c r="J59" i="4" s="1"/>
  <c r="E55" i="4"/>
  <c r="E54" i="4"/>
  <c r="E53" i="4"/>
  <c r="E52" i="4"/>
  <c r="J51" i="4"/>
  <c r="E51" i="4"/>
  <c r="E56" i="4" s="1"/>
  <c r="J50" i="4"/>
  <c r="J52" i="4" s="1"/>
  <c r="J49" i="4"/>
  <c r="E47" i="4"/>
  <c r="E46" i="4"/>
  <c r="J45" i="4"/>
  <c r="E45" i="4"/>
  <c r="E48" i="4" s="1"/>
  <c r="J44" i="4"/>
  <c r="J43" i="4"/>
  <c r="J46" i="4" s="1"/>
  <c r="E41" i="4"/>
  <c r="E40" i="4"/>
  <c r="J39" i="4"/>
  <c r="E39" i="4"/>
  <c r="J38" i="4"/>
  <c r="J40" i="4" s="1"/>
  <c r="E38" i="4"/>
  <c r="E42" i="4" s="1"/>
  <c r="J37" i="4"/>
  <c r="J36" i="4"/>
  <c r="E34" i="4"/>
  <c r="E33" i="4"/>
  <c r="J32" i="4"/>
  <c r="E32" i="4"/>
  <c r="J31" i="4"/>
  <c r="E31" i="4"/>
  <c r="J30" i="4"/>
  <c r="E30" i="4"/>
  <c r="J29" i="4"/>
  <c r="E29" i="4"/>
  <c r="J28" i="4"/>
  <c r="E28" i="4"/>
  <c r="E35" i="4" s="1"/>
  <c r="J27" i="4"/>
  <c r="J33" i="4" s="1"/>
  <c r="E24" i="4"/>
  <c r="J23" i="4"/>
  <c r="E23" i="4"/>
  <c r="J22" i="4"/>
  <c r="E22" i="4"/>
  <c r="J21" i="4"/>
  <c r="E21" i="4"/>
  <c r="J20" i="4"/>
  <c r="E20" i="4"/>
  <c r="J19" i="4"/>
  <c r="E19" i="4"/>
  <c r="J18" i="4"/>
  <c r="E18" i="4"/>
  <c r="J17" i="4"/>
  <c r="E17" i="4"/>
  <c r="J16" i="4"/>
  <c r="J24" i="4" s="1"/>
  <c r="E16" i="4"/>
  <c r="J15" i="4"/>
  <c r="E15" i="4"/>
  <c r="E25" i="4" s="1"/>
  <c r="C12" i="4"/>
  <c r="H6" i="4" s="1"/>
  <c r="H8" i="4" s="1"/>
  <c r="C7" i="4"/>
  <c r="H4" i="4"/>
  <c r="E66" i="3"/>
  <c r="E65" i="3"/>
  <c r="E64" i="3"/>
  <c r="J63" i="3"/>
  <c r="E63" i="3"/>
  <c r="E62" i="3"/>
  <c r="J61" i="3"/>
  <c r="E61" i="3"/>
  <c r="E60" i="3"/>
  <c r="E59" i="3"/>
  <c r="J58" i="3"/>
  <c r="J57" i="3"/>
  <c r="J56" i="3"/>
  <c r="E56" i="3"/>
  <c r="J55" i="3"/>
  <c r="J59" i="3" s="1"/>
  <c r="E55" i="3"/>
  <c r="E54" i="3"/>
  <c r="E53" i="3"/>
  <c r="J52" i="3"/>
  <c r="E52" i="3"/>
  <c r="J51" i="3"/>
  <c r="E51" i="3"/>
  <c r="J50" i="3"/>
  <c r="J49" i="3"/>
  <c r="E48" i="3"/>
  <c r="E47" i="3"/>
  <c r="J46" i="3"/>
  <c r="E46" i="3"/>
  <c r="J45" i="3"/>
  <c r="E45" i="3"/>
  <c r="J44" i="3"/>
  <c r="J43" i="3"/>
  <c r="E42" i="3"/>
  <c r="E41" i="3"/>
  <c r="J40" i="3"/>
  <c r="E40" i="3"/>
  <c r="J39" i="3"/>
  <c r="E39" i="3"/>
  <c r="J38" i="3"/>
  <c r="E38" i="3"/>
  <c r="J37" i="3"/>
  <c r="J36" i="3"/>
  <c r="E35" i="3"/>
  <c r="E34" i="3"/>
  <c r="E33" i="3"/>
  <c r="J32" i="3"/>
  <c r="E32" i="3"/>
  <c r="J31" i="3"/>
  <c r="E31" i="3"/>
  <c r="J30" i="3"/>
  <c r="E30" i="3"/>
  <c r="J29" i="3"/>
  <c r="E29" i="3"/>
  <c r="J28" i="3"/>
  <c r="E28" i="3"/>
  <c r="J27" i="3"/>
  <c r="J33" i="3" s="1"/>
  <c r="E24" i="3"/>
  <c r="J23" i="3"/>
  <c r="E23" i="3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J24" i="3" s="1"/>
  <c r="E16" i="3"/>
  <c r="J15" i="3"/>
  <c r="E15" i="3"/>
  <c r="E25" i="3" s="1"/>
  <c r="C12" i="3"/>
  <c r="C7" i="3"/>
  <c r="H4" i="15" l="1"/>
  <c r="H8" i="15" s="1"/>
  <c r="H4" i="14"/>
  <c r="H8" i="14" s="1"/>
  <c r="H4" i="13"/>
  <c r="H8" i="13" s="1"/>
  <c r="H4" i="12"/>
  <c r="H8" i="12" s="1"/>
  <c r="H4" i="10"/>
  <c r="H8" i="10" s="1"/>
  <c r="J65" i="8"/>
  <c r="H4" i="6"/>
  <c r="H8" i="6" s="1"/>
  <c r="J65" i="3"/>
  <c r="H6" i="3"/>
  <c r="H4" i="3"/>
  <c r="E15" i="1"/>
  <c r="E16" i="1"/>
  <c r="E17" i="1"/>
  <c r="E18" i="1"/>
  <c r="E25" i="1" s="1"/>
  <c r="E19" i="1"/>
  <c r="E20" i="1"/>
  <c r="E21" i="1"/>
  <c r="E22" i="1"/>
  <c r="E23" i="1"/>
  <c r="E24" i="1"/>
  <c r="C12" i="1"/>
  <c r="C7" i="1"/>
  <c r="J63" i="1"/>
  <c r="J61" i="1"/>
  <c r="J65" i="1" s="1"/>
  <c r="J55" i="1"/>
  <c r="J59" i="1" s="1"/>
  <c r="J56" i="1"/>
  <c r="J57" i="1"/>
  <c r="J58" i="1"/>
  <c r="J49" i="1"/>
  <c r="J50" i="1"/>
  <c r="J51" i="1"/>
  <c r="J43" i="1"/>
  <c r="J44" i="1"/>
  <c r="J45" i="1"/>
  <c r="J36" i="1"/>
  <c r="J37" i="1"/>
  <c r="J40" i="1" s="1"/>
  <c r="J38" i="1"/>
  <c r="J39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59" i="1"/>
  <c r="E60" i="1"/>
  <c r="E61" i="1"/>
  <c r="E66" i="1" s="1"/>
  <c r="E62" i="1"/>
  <c r="E63" i="1"/>
  <c r="E64" i="1"/>
  <c r="E65" i="1"/>
  <c r="E51" i="1"/>
  <c r="E52" i="1"/>
  <c r="E53" i="1"/>
  <c r="E54" i="1"/>
  <c r="E56" i="1" s="1"/>
  <c r="E55" i="1"/>
  <c r="E45" i="1"/>
  <c r="E46" i="1"/>
  <c r="E47" i="1"/>
  <c r="E38" i="1"/>
  <c r="E42" i="1" s="1"/>
  <c r="E39" i="1"/>
  <c r="E40" i="1"/>
  <c r="E41" i="1"/>
  <c r="E28" i="1"/>
  <c r="E35" i="1" s="1"/>
  <c r="E29" i="1"/>
  <c r="E30" i="1"/>
  <c r="E31" i="1"/>
  <c r="E32" i="1"/>
  <c r="E33" i="1"/>
  <c r="E34" i="1"/>
  <c r="J33" i="1"/>
  <c r="H4" i="1"/>
  <c r="E48" i="1"/>
  <c r="H8" i="3" l="1"/>
  <c r="J46" i="1"/>
  <c r="J24" i="1"/>
  <c r="J52" i="1"/>
  <c r="H6" i="1"/>
  <c r="H8" i="1" s="1"/>
</calcChain>
</file>

<file path=xl/sharedStrings.xml><?xml version="1.0" encoding="utf-8"?>
<sst xmlns="http://schemas.openxmlformats.org/spreadsheetml/2006/main" count="2031" uniqueCount="98">
  <si>
    <t>Income 1</t>
  </si>
  <si>
    <t>Extra income</t>
  </si>
  <si>
    <t>Total monthly income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</si>
  <si>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</si>
  <si>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</si>
  <si>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</si>
  <si>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</si>
  <si>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</si>
  <si>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</si>
  <si>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</si>
  <si>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</si>
  <si>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</si>
  <si>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</si>
  <si>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</si>
  <si>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</si>
  <si>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</si>
  <si>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</si>
  <si>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</si>
  <si>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</si>
  <si>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</si>
  <si>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</si>
  <si>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</si>
  <si>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</si>
  <si>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</si>
  <si>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</si>
  <si>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</si>
  <si>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</si>
  <si>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</si>
  <si>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</si>
  <si>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</si>
  <si>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</si>
  <si>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</si>
  <si>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</si>
  <si>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</si>
  <si>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</si>
  <si>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</si>
  <si>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</si>
  <si>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</si>
  <si>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</si>
  <si>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</si>
  <si>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</si>
  <si>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</si>
  <si>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</si>
  <si>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</si>
  <si>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</si>
  <si>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FOOD</t>
  </si>
  <si>
    <t>Investment account</t>
  </si>
  <si>
    <t>Groceries</t>
  </si>
  <si>
    <t>Dining out</t>
  </si>
  <si>
    <t>GIFTS AND DONATIONS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</si>
  <si>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</si>
  <si>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</si>
  <si>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</si>
  <si>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</si>
  <si>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</si>
  <si>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</si>
  <si>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</si>
  <si>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</si>
  <si>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</si>
  <si>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</si>
  <si>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</si>
  <si>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</si>
  <si>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PERSONAL CARE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</si>
  <si>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</si>
  <si>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</si>
  <si>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</si>
  <si>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</si>
  <si>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</si>
  <si>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</si>
  <si>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</si>
  <si>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Enter expenses incurred on various categories in respective tables.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</si>
  <si>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</si>
  <si>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</si>
  <si>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</si>
  <si>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Create a Personal Monthly Budget in this worksheet. Helpful instructions on how to use this worksheet are in cells in this column. Arrow down to get started.</t>
  </si>
  <si>
    <t>Projected Balance, Actual Balance, and Difference are auto calculated.</t>
  </si>
  <si>
    <t>About this Template</t>
  </si>
  <si>
    <t>Projected Monthly Income</t>
  </si>
  <si>
    <t>Actual Monthly Income</t>
  </si>
  <si>
    <t>Projected Balance
(Projected income minus expenses)</t>
  </si>
  <si>
    <t>Actual Balance
(Actual income minus expenses)</t>
  </si>
  <si>
    <t>Difference
(Actual minus projected)</t>
  </si>
  <si>
    <t>Title of this worksheet is in cell at right. Next instruction is in cell A5.</t>
  </si>
  <si>
    <t>Total Projected Cost</t>
  </si>
  <si>
    <t>Total Actual Cost</t>
  </si>
  <si>
    <t>Total Difference</t>
  </si>
  <si>
    <t>Personal Monthly Budget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</si>
  <si>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</si>
  <si>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</si>
  <si>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Enter details in Transportation table starting in cell at right and in Loans table starting in cell G26. Next instruction is in cell A37.</t>
  </si>
  <si>
    <t>Enter details in Food table starting in cell at right and in Savings table starting in cell G42. Next instruction is in cell A50.</t>
  </si>
  <si>
    <t>Enter details in Pets table starting in cell at right and in Gifts table starting in cell G48. Next instruction is in cell A58.</t>
  </si>
  <si>
    <t>Enter details in Personal Care table starting in cell at right and in Legal table starting in cell G54. Next instruction is in cell A61.</t>
  </si>
  <si>
    <t>Total Projected Cost is auto calculated in cell J61, Total Actual Cost in J63, and Total Difference in J65.</t>
  </si>
  <si>
    <t>Projected Monthly Income label is in cell at right. Enter Income 1 in cell C5 and Extra Income in C6 to calculate Total monthly income in C7. Next instruction is in cell A7.</t>
  </si>
  <si>
    <t>Projected Balance is auto calculated in cell H4, Actual Balance in H6, and Difference in H8. Next instruction is in cell A9.</t>
  </si>
  <si>
    <t>Enter details in Insurance table starting in cell at right and in Taxes table starting in cell G35. Next instruction is in cell A44.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</si>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</sst>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18" x14ac:knownFonts="1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8" fontId="10" fillId="2" borderId="6" xfId="0" applyNumberFormat="1" applyFont="1" applyFill="1" applyBorder="1" applyAlignment="1">
      <alignment vertical="center"/>
    </xf>
    <xf numFmtId="8" fontId="13" fillId="5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  <xf numFmtId="8" fontId="13" fillId="7" borderId="6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28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rgb="FF40404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727"/>
      <tableStyleElement type="headerRow" dxfId="1726"/>
      <tableStyleElement type="totalRow" dxfId="1725"/>
      <tableStyleElement type="firstRowStripe" dxfId="1724"/>
      <tableStyleElement type="secondRowStripe" dxfId="1723"/>
    </tableStyle>
    <tableStyle name="Personal monthly budget" pivot="0" count="7" xr9:uid="{DF2684C2-C435-47FA-9646-E632C3AE8948}">
      <tableStyleElement type="wholeTable" dxfId="1722"/>
      <tableStyleElement type="headerRow" dxfId="1721"/>
      <tableStyleElement type="totalRow" dxfId="1720"/>
      <tableStyleElement type="firstColumn" dxfId="1719"/>
      <tableStyleElement type="lastColumn" dxfId="1718"/>
      <tableStyleElement type="firstRowStripe" dxfId="1717"/>
      <tableStyleElement type="firstColumnStripe" dxfId="17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0E0BF8A2-3690-4198-8122-9A15A9C4C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AB9EA369-E1E2-4612-A36C-DC2ABF26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0FF10D17-A486-4C98-9D7E-BAB3E41D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31FC1F60-4DF5-41AB-8FEE-D9266E09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AE63255B-30E5-4E70-860C-EDB3F8EB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0BEE516E-B8BC-4484-B5AC-0A4384F0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69700D6E-B64F-4ED0-9AAC-564897FFD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BBAF171F-F731-403E-9ED0-2D36B94A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F9639ED-A804-4A35-A988-C48F892C9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C77B7BD5-5B1F-44AE-846A-05C09F90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1D787272-4913-4BF4-A0C9-30AD145EF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BCE90A59-7D5F-473F-86A0-D54869BD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22" y="335756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715" dataDxfId="1714" totalsRowDxfId="1713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712" totalsRowDxfId="1711"/>
    <tableColumn id="2" xr3:uid="{00000000-0010-0000-0000-000002000000}" name="Projected Cost" dataDxfId="1710" totalsRowDxfId="1709"/>
    <tableColumn id="3" xr3:uid="{00000000-0010-0000-0000-000003000000}" name="Actual Cost" dataDxfId="1708" totalsRowDxfId="1707"/>
    <tableColumn id="4" xr3:uid="{00000000-0010-0000-0000-000004000000}" name="Difference" totalsRowFunction="sum" dataDxfId="1706" totalsRowDxfId="1705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1616" dataDxfId="1615" totalsRowDxfId="1614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1613" totalsRowDxfId="1612"/>
    <tableColumn id="2" xr3:uid="{00000000-0010-0000-0900-000002000000}" name="Projected Cost" dataDxfId="1611" totalsRowDxfId="1610"/>
    <tableColumn id="3" xr3:uid="{00000000-0010-0000-0900-000003000000}" name="Actual Cost" dataDxfId="1609" totalsRowDxfId="1608"/>
    <tableColumn id="4" xr3:uid="{00000000-0010-0000-0900-000004000000}" name="Difference" totalsRowFunction="sum" dataDxfId="1607" totalsRowDxfId="1606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D961ACE8-6BEA-4C8A-95CF-816D74472628}" name="Transportation17294177101" displayName="Transportation17294177101" ref="B27:E35" totalsRowCount="1" headerRowDxfId="626" dataDxfId="625" totalsRowDxfId="624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EE4F9079-941B-4F60-99C0-ECF8F1C459E1}" name="TRANSPORTATION" totalsRowLabel="Subtotal" dataDxfId="622" totalsRowDxfId="623"/>
    <tableColumn id="2" xr3:uid="{42B22714-3B8F-41C1-8BEA-5502520845D9}" name="Projected Cost" dataDxfId="620" totalsRowDxfId="621"/>
    <tableColumn id="3" xr3:uid="{53A61B8A-9814-4816-90E2-E47E02B8B590}" name="Actual Cost" dataDxfId="618" totalsRowDxfId="619"/>
    <tableColumn id="4" xr3:uid="{454B193F-8334-4807-9C03-8F59DD4857CE}" name="Difference" totalsRowFunction="sum" dataDxfId="616" totalsRowDxfId="617">
      <calculatedColumnFormula>Transportation17294177101[[#This Row],[Projected Cost]]-Transportation17294177101[[#This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900E1D9C-2A93-42F6-A6E2-A8C6BE8818F8}" name="Insurance18304278102" displayName="Insurance18304278102" ref="B37:E42" totalsRowCount="1" headerRowDxfId="615" dataDxfId="614" totalsRowDxfId="613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1DEE0137-ACCD-45DA-B6EA-18C1A5DA674B}" name="INSURANCE" totalsRowLabel="Subtotal" dataDxfId="611" totalsRowDxfId="612"/>
    <tableColumn id="2" xr3:uid="{323DFEDE-D55C-43E1-A29B-C830DC95F037}" name="Projected Cost" dataDxfId="609" totalsRowDxfId="610"/>
    <tableColumn id="3" xr3:uid="{A11413B1-796E-4AE3-B3D4-C0801B6C07CA}" name="Actual Cost" dataDxfId="607" totalsRowDxfId="608"/>
    <tableColumn id="4" xr3:uid="{7DE8D805-07D0-4DE7-BAE7-276EAC4067BB}" name="Difference" totalsRowFunction="sum" dataDxfId="605" totalsRowDxfId="606">
      <calculatedColumnFormula>Insurance18304278102[[#This Row],[Projected Cost]]-Insurance18304278102[[#This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ABED9652-E86B-415B-9B6C-6E9C63CF4F44}" name="Taxes19314379103" displayName="Taxes19314379103" ref="G35:J40" totalsRowCount="1" headerRowDxfId="604" dataDxfId="603" totalsRowDxfId="602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567EEB55-7D01-4FE6-AB72-1DA7557617CF}" name="TAXES" totalsRowLabel="Subtotal" dataDxfId="600" totalsRowDxfId="601"/>
    <tableColumn id="2" xr3:uid="{5066620B-B396-4CA2-B0E7-A825C8E658FD}" name="Projected Cost" dataDxfId="598" totalsRowDxfId="599"/>
    <tableColumn id="3" xr3:uid="{C10E0819-1CE7-4C78-B3A2-83B96870E90C}" name="Actual Cost" dataDxfId="596" totalsRowDxfId="597"/>
    <tableColumn id="4" xr3:uid="{D0BE3FF5-11ED-47DE-9E5D-0CCA7A4FB00A}" name="Difference" totalsRowFunction="sum" dataDxfId="594" totalsRowDxfId="595">
      <calculatedColumnFormula>Taxes19314379103[[#This Row],[Projected Cost]]-Taxes19314379103[[#This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1D32A3B5-3C79-480F-B9CD-AD5E8A82CDA4}" name="Savings20324480104" displayName="Savings20324480104" ref="G42:J46" totalsRowCount="1" headerRowDxfId="593" dataDxfId="592" totalsRowDxfId="591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B6D67F1D-996A-48F1-9EBF-7DA8A649571B}" name="SAVINGS OR INVESTMENTS" totalsRowLabel="Subtotal" dataDxfId="589" totalsRowDxfId="590"/>
    <tableColumn id="2" xr3:uid="{475C933F-7AF6-4C28-9057-143340BB555E}" name="Projected Cost" dataDxfId="587" totalsRowDxfId="588"/>
    <tableColumn id="3" xr3:uid="{738780D8-6424-4F76-B1E5-1141CC00AB04}" name="Actual Cost" dataDxfId="585" totalsRowDxfId="586"/>
    <tableColumn id="4" xr3:uid="{04439354-5C47-4B29-9068-258A540633C5}" name="Difference" totalsRowFunction="sum" dataDxfId="583" totalsRowDxfId="584">
      <calculatedColumnFormula>Savings20324480104[[#This Row],[Projected Cost]]-Savings20324480104[[#This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4FE0C63D-1BD4-47F8-9211-B88E22916061}" name="Food21334581105" displayName="Food21334581105" ref="B44:E48" totalsRowCount="1" headerRowDxfId="582" dataDxfId="581" totalsRowDxfId="580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47A64FA6-4203-4383-AB4B-51619C3FB8BA}" name="FOOD" totalsRowLabel="Subtotal" dataDxfId="578" totalsRowDxfId="579"/>
    <tableColumn id="2" xr3:uid="{D3F976E6-0513-4D18-89A6-D88409EF74AA}" name="Projected Cost" dataDxfId="576" totalsRowDxfId="577"/>
    <tableColumn id="3" xr3:uid="{BA62DB1E-9583-430D-84D3-6F32BCD020DF}" name="Actual Cost" dataDxfId="574" totalsRowDxfId="575"/>
    <tableColumn id="4" xr3:uid="{6FE04B3D-4E68-4CEC-8802-8BFAA12C9267}" name="Difference" totalsRowFunction="sum" dataDxfId="572" totalsRowDxfId="573">
      <calculatedColumnFormula>Food21334581105[[#This Row],[Projected Cost]]-Food21334581105[[#This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FE9FB999-9401-47FC-8C0B-00B1F8170372}" name="Gifts22344682106" displayName="Gifts22344682106" ref="G48:J52" totalsRowCount="1" headerRowDxfId="571" dataDxfId="570" totalsRowDxfId="569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868ADE81-A769-481E-9571-5BB17CA948AB}" name="GIFTS AND DONATIONS" totalsRowLabel="Subtotal" dataDxfId="567" totalsRowDxfId="568"/>
    <tableColumn id="2" xr3:uid="{F3425679-211C-4B05-A9E4-8BED6452E521}" name="Projected Cost" dataDxfId="565" totalsRowDxfId="566"/>
    <tableColumn id="3" xr3:uid="{B881EF7B-76C5-47A2-A563-8906A5037B53}" name="Actual Cost" dataDxfId="563" totalsRowDxfId="564"/>
    <tableColumn id="4" xr3:uid="{7CE1019E-708D-45B2-BE6D-846135C541EF}" name="Difference" totalsRowFunction="sum" dataDxfId="561" totalsRowDxfId="562">
      <calculatedColumnFormula>Gifts22344682106[[#This Row],[Projected Cost]]-Gifts22344682106[[#This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BDC20979-7574-47D5-8834-4FD4472D5894}" name="Pets23354783107" displayName="Pets23354783107" ref="B50:E56" totalsRowCount="1" headerRowDxfId="560" dataDxfId="559" totalsRowDxfId="558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BE64C5F8-CF88-4800-8FB3-A1F94971BACF}" name="PETS" totalsRowLabel="Subtotal" dataDxfId="556" totalsRowDxfId="557"/>
    <tableColumn id="2" xr3:uid="{657F079A-9E76-4391-8C2D-9C577BC02312}" name="Projected Cost" dataDxfId="554" totalsRowDxfId="555"/>
    <tableColumn id="3" xr3:uid="{6FA676C3-D84E-4CF4-80A1-DAC5563F69D2}" name="Actual Cost" dataDxfId="552" totalsRowDxfId="553"/>
    <tableColumn id="4" xr3:uid="{A61D6802-19C7-4678-88C6-95C838C8BBD6}" name="Difference" totalsRowFunction="sum" dataDxfId="550" totalsRowDxfId="551">
      <calculatedColumnFormula>Pets23354783107[[#This Row],[Projected Cost]]-Pets23354783107[[#This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5EBB7D8D-7B7B-44EE-93FB-695927FAC1F8}" name="Legal24364884108" displayName="Legal24364884108" ref="G54:J59" totalsRowCount="1" headerRowDxfId="549" dataDxfId="548" totalsRowDxfId="547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53DE493-0CE5-4062-8805-44D21DFF3B86}" name="LEGAL" totalsRowLabel="Subtotal" dataDxfId="545" totalsRowDxfId="546"/>
    <tableColumn id="2" xr3:uid="{BC198465-B0FD-416F-81B3-5B4CE3C1A0ED}" name="Projected Cost" dataDxfId="543" totalsRowDxfId="544"/>
    <tableColumn id="3" xr3:uid="{EADE8D61-1498-4CB9-B093-271FE320712C}" name="Actual Cost" dataDxfId="541" totalsRowDxfId="542"/>
    <tableColumn id="4" xr3:uid="{76EAA90F-639F-4B22-A8B7-E686F1CE8FE5}" name="Difference" totalsRowFunction="sum" dataDxfId="539" totalsRowDxfId="540">
      <calculatedColumnFormula>Legal24364884108[[#This Row],[Projected Cost]]-Legal24364884108[[#This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1B7268FE-9C83-4FE4-BA94-6980EF56DC2A}" name="PersonalCare25374985109" displayName="PersonalCare25374985109" ref="B58:E66" totalsRowCount="1" headerRowDxfId="538" dataDxfId="537" totalsRowDxfId="536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B25AC6F3-0E93-4C7D-884A-AE29CFA7AEB4}" name="PERSONAL CARE" totalsRowLabel="Subtotal" dataDxfId="534" totalsRowDxfId="535"/>
    <tableColumn id="2" xr3:uid="{7FD82644-46C1-4ACD-97A7-2BF07E4C23C1}" name="Projected Cost" dataDxfId="532" totalsRowDxfId="533"/>
    <tableColumn id="3" xr3:uid="{2A6A968D-DD8E-4EB7-A140-6896BF9EF2B3}" name="Actual Cost" dataDxfId="530" totalsRowDxfId="531"/>
    <tableColumn id="4" xr3:uid="{D72BD2EA-B5B6-493C-B744-F06FFE4C638F}" name="Difference" totalsRowFunction="sum" dataDxfId="528" totalsRowDxfId="529">
      <calculatedColumnFormula>PersonalCare25374985109[[#This Row],[Projected Cost]]-PersonalCare25374985109[[#This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F66557B9-CD2B-401D-8523-CDDAA57E0BF4}" name="Housing1426387498110" displayName="Housing1426387498110" ref="B14:E25" totalsRowCount="1" headerRowDxfId="527" dataDxfId="526" totalsRowDxfId="525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EE6E715F-FF7C-4E60-AC76-2D6A43ECDD99}" name="HOUSING" totalsRowLabel="Subtotal" dataDxfId="523" totalsRowDxfId="524"/>
    <tableColumn id="2" xr3:uid="{63C6028C-BD00-482B-BBF0-0094C8B5B7D9}" name="Projected Cost" dataDxfId="521" totalsRowDxfId="522"/>
    <tableColumn id="3" xr3:uid="{C584B672-AD75-449D-8A12-FDE82DF97C62}" name="Actual Cost" dataDxfId="519" totalsRowDxfId="520"/>
    <tableColumn id="4" xr3:uid="{53204AF5-048C-48B9-BEF8-84B58CC47FEE}" name="Difference" totalsRowFunction="sum" dataDxfId="517" totalsRowDxfId="518">
      <calculatedColumnFormula>Housing1426387498110[[#This Row],[Projected Cost]]-Housing1426387498110[[#This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1605" dataDxfId="1604" totalsRowDxfId="1603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602" totalsRowDxfId="1601"/>
    <tableColumn id="2" xr3:uid="{00000000-0010-0000-0A00-000002000000}" name="Projected Cost" dataDxfId="1600" totalsRowDxfId="1599"/>
    <tableColumn id="3" xr3:uid="{00000000-0010-0000-0A00-000003000000}" name="Actual Cost" dataDxfId="1598" totalsRowDxfId="1597"/>
    <tableColumn id="4" xr3:uid="{00000000-0010-0000-0A00-000004000000}" name="Difference" totalsRowFunction="sum" dataDxfId="1596" totalsRowDxfId="1595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6CC53325-982F-4976-A6BC-CF06B0EF59E9}" name="Entertainment1527397599111" displayName="Entertainment1527397599111" ref="G14:J24" totalsRowCount="1" headerRowDxfId="516" dataDxfId="515" totalsRowDxfId="514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63F811B4-6030-472F-8C9A-725919579633}" name="ENTERTAINMENT" totalsRowLabel="Subtotal" dataDxfId="512" totalsRowDxfId="513"/>
    <tableColumn id="2" xr3:uid="{874225AF-6679-4747-B428-F7329ED4A35D}" name="Projected Cost" dataDxfId="510" totalsRowDxfId="511"/>
    <tableColumn id="3" xr3:uid="{D246A8A2-6B5B-44E5-B9F4-4E26F69F8DCC}" name="Actual Cost" dataDxfId="508" totalsRowDxfId="509"/>
    <tableColumn id="4" xr3:uid="{3988A9FD-4F42-46E2-AF0D-5601EEC698F7}" name="Difference" totalsRowFunction="sum" dataDxfId="506" totalsRowDxfId="507">
      <calculatedColumnFormula>Entertainment1527397599111[[#This Row],[Projected Cost]]-Entertainment1527397599111[[#This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7B7A42A-00A2-4351-BBD6-CDFF398685DA}" name="Loans16284076100112" displayName="Loans16284076100112" ref="G26:J33" totalsRowCount="1" headerRowDxfId="505" dataDxfId="504" totalsRowDxfId="503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411458B3-4217-44CF-A845-4CB2524CA0BA}" name="LOANS" totalsRowLabel="Subtotal" dataDxfId="501" totalsRowDxfId="502"/>
    <tableColumn id="2" xr3:uid="{B64E9584-E8A0-4DB9-B4BD-4CDAC06133DB}" name="Projected Cost" dataDxfId="499" totalsRowDxfId="500"/>
    <tableColumn id="3" xr3:uid="{3D8F5EAD-6E0C-4D41-82BD-4466F27D39F3}" name="Actual Cost" dataDxfId="497" totalsRowDxfId="498"/>
    <tableColumn id="4" xr3:uid="{ACD999A2-8AB8-40E3-BD42-3BAB493371E1}" name="Difference" totalsRowFunction="sum" dataDxfId="495" totalsRowDxfId="496">
      <calculatedColumnFormula>Loans16284076100112[[#This Row],[Projected Cost]]-Loans16284076100112[[#This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86A11DE1-F4C1-4BA7-922A-9B23A1723B58}" name="Transportation17294177101113" displayName="Transportation17294177101113" ref="B27:E35" totalsRowCount="1" headerRowDxfId="494" dataDxfId="493" totalsRowDxfId="492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998A5E3F-AF3A-4547-BA5A-393915673FD2}" name="TRANSPORTATION" totalsRowLabel="Subtotal" dataDxfId="490" totalsRowDxfId="491"/>
    <tableColumn id="2" xr3:uid="{7F2A76F3-46EE-41E2-856B-EDD8E2083CB6}" name="Projected Cost" dataDxfId="488" totalsRowDxfId="489"/>
    <tableColumn id="3" xr3:uid="{98721E62-5B1B-46B1-AF90-6A2529A48513}" name="Actual Cost" dataDxfId="486" totalsRowDxfId="487"/>
    <tableColumn id="4" xr3:uid="{90878485-40DA-4D81-85C3-E46D253C9BB8}" name="Difference" totalsRowFunction="sum" dataDxfId="484" totalsRowDxfId="485">
      <calculatedColumnFormula>Transportation17294177101113[[#This Row],[Projected Cost]]-Transportation17294177101113[[#This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F48152A4-65B9-4BE4-BB2F-8F2025C85E3F}" name="Insurance18304278102114" displayName="Insurance18304278102114" ref="B37:E42" totalsRowCount="1" headerRowDxfId="483" dataDxfId="482" totalsRowDxfId="481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C1BE6397-4221-400A-9A32-B8064D802CC4}" name="INSURANCE" totalsRowLabel="Subtotal" dataDxfId="479" totalsRowDxfId="480"/>
    <tableColumn id="2" xr3:uid="{56C9CF86-83E2-4411-AC3F-936FD2CBEC91}" name="Projected Cost" dataDxfId="477" totalsRowDxfId="478"/>
    <tableColumn id="3" xr3:uid="{4D5A1953-C58B-4863-824A-F8889E7520C9}" name="Actual Cost" dataDxfId="475" totalsRowDxfId="476"/>
    <tableColumn id="4" xr3:uid="{EACA6382-3606-45F9-BB6A-D75878167E8F}" name="Difference" totalsRowFunction="sum" dataDxfId="473" totalsRowDxfId="474">
      <calculatedColumnFormula>Insurance18304278102114[[#This Row],[Projected Cost]]-Insurance18304278102114[[#This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22D2920-4EA9-4E2E-9D59-3DCED7AE060F}" name="Taxes19314379103115" displayName="Taxes19314379103115" ref="G35:J40" totalsRowCount="1" headerRowDxfId="472" dataDxfId="471" totalsRowDxfId="470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4C6D2E49-1326-4A20-904D-97CD174CCB87}" name="TAXES" totalsRowLabel="Subtotal" dataDxfId="468" totalsRowDxfId="469"/>
    <tableColumn id="2" xr3:uid="{3CC893A7-EABA-4880-9130-2B1D90791A92}" name="Projected Cost" dataDxfId="466" totalsRowDxfId="467"/>
    <tableColumn id="3" xr3:uid="{4847B062-2E09-4404-9B4D-B355E116A3CC}" name="Actual Cost" dataDxfId="464" totalsRowDxfId="465"/>
    <tableColumn id="4" xr3:uid="{79DB751B-342F-4371-8172-4211BDDBAE65}" name="Difference" totalsRowFunction="sum" dataDxfId="462" totalsRowDxfId="463">
      <calculatedColumnFormula>Taxes19314379103115[[#This Row],[Projected Cost]]-Taxes19314379103115[[#This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9F6304C8-7851-47D5-8617-0F4C6D6BA5F1}" name="Savings20324480104116" displayName="Savings20324480104116" ref="G42:J46" totalsRowCount="1" headerRowDxfId="461" dataDxfId="460" totalsRowDxfId="459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AE3E3FA7-2AB5-40A5-B9BB-6685ED1F9FBC}" name="SAVINGS OR INVESTMENTS" totalsRowLabel="Subtotal" dataDxfId="457" totalsRowDxfId="458"/>
    <tableColumn id="2" xr3:uid="{B8D95724-35E4-43E4-B1E8-AF29E8859357}" name="Projected Cost" dataDxfId="455" totalsRowDxfId="456"/>
    <tableColumn id="3" xr3:uid="{B1EF2C47-B36D-46F5-A9C6-CB226AFE7136}" name="Actual Cost" dataDxfId="453" totalsRowDxfId="454"/>
    <tableColumn id="4" xr3:uid="{BCD90022-9646-450D-8636-3B73589374C4}" name="Difference" totalsRowFunction="sum" dataDxfId="451" totalsRowDxfId="452">
      <calculatedColumnFormula>Savings20324480104116[[#This Row],[Projected Cost]]-Savings20324480104116[[#This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B4F63AD-117F-4358-B775-CE9F943AC5A2}" name="Food21334581105117" displayName="Food21334581105117" ref="B44:E48" totalsRowCount="1" headerRowDxfId="450" dataDxfId="449" totalsRowDxfId="448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243E5DB0-7F92-4396-BD8F-A5805E670CDC}" name="FOOD" totalsRowLabel="Subtotal" dataDxfId="446" totalsRowDxfId="447"/>
    <tableColumn id="2" xr3:uid="{AE35C029-295A-43CA-8965-88DF766B72D8}" name="Projected Cost" dataDxfId="444" totalsRowDxfId="445"/>
    <tableColumn id="3" xr3:uid="{C1AD46EC-B279-41BC-B3F4-95BA451FE520}" name="Actual Cost" dataDxfId="442" totalsRowDxfId="443"/>
    <tableColumn id="4" xr3:uid="{E04E425F-4032-4CC7-8D8C-83DB065F48C3}" name="Difference" totalsRowFunction="sum" dataDxfId="440" totalsRowDxfId="441">
      <calculatedColumnFormula>Food21334581105117[[#This Row],[Projected Cost]]-Food21334581105117[[#This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CD5A5B27-4B48-4F52-82B4-C39E299A0515}" name="Gifts22344682106118" displayName="Gifts22344682106118" ref="G48:J52" totalsRowCount="1" headerRowDxfId="439" dataDxfId="438" totalsRowDxfId="437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2F308BCE-4687-4E67-A637-82C1BC48DC8C}" name="GIFTS AND DONATIONS" totalsRowLabel="Subtotal" dataDxfId="435" totalsRowDxfId="436"/>
    <tableColumn id="2" xr3:uid="{7D7853CC-C70B-4EBF-B309-CA3CF3A08CAE}" name="Projected Cost" dataDxfId="433" totalsRowDxfId="434"/>
    <tableColumn id="3" xr3:uid="{2FC43CA6-43FA-4004-9CB3-D81763C347A8}" name="Actual Cost" dataDxfId="431" totalsRowDxfId="432"/>
    <tableColumn id="4" xr3:uid="{4B741808-811A-4325-8EC7-27E4B724AA57}" name="Difference" totalsRowFunction="sum" dataDxfId="429" totalsRowDxfId="430">
      <calculatedColumnFormula>Gifts22344682106118[[#This Row],[Projected Cost]]-Gifts22344682106118[[#This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38D2862-2761-4E33-970B-28C723A30C0D}" name="Pets23354783107119" displayName="Pets23354783107119" ref="B50:E56" totalsRowCount="1" headerRowDxfId="428" dataDxfId="427" totalsRowDxfId="426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B635EE06-E4A1-49F7-B9DB-1134E6C0F2D9}" name="PETS" totalsRowLabel="Subtotal" dataDxfId="424" totalsRowDxfId="425"/>
    <tableColumn id="2" xr3:uid="{0ED880A6-636A-4D57-B553-4D199ED077E8}" name="Projected Cost" dataDxfId="422" totalsRowDxfId="423"/>
    <tableColumn id="3" xr3:uid="{CE92BEBE-E0F7-43AB-BCFF-C131866D752B}" name="Actual Cost" dataDxfId="420" totalsRowDxfId="421"/>
    <tableColumn id="4" xr3:uid="{1DBE58DF-9BEB-43C7-8481-29BF27C9B3DB}" name="Difference" totalsRowFunction="sum" dataDxfId="418" totalsRowDxfId="419">
      <calculatedColumnFormula>Pets23354783107119[[#This Row],[Projected Cost]]-Pets23354783107119[[#This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6C7FB430-D08D-4CF0-859D-2857A60D4C27}" name="Legal24364884108120" displayName="Legal24364884108120" ref="G54:J59" totalsRowCount="1" headerRowDxfId="417" dataDxfId="416" totalsRowDxfId="415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E06EA89-9D7F-449F-9762-F39E30493EFA}" name="LEGAL" totalsRowLabel="Subtotal" dataDxfId="413" totalsRowDxfId="414"/>
    <tableColumn id="2" xr3:uid="{1DF92CD8-2E7A-4302-B86E-2A75C637E3AA}" name="Projected Cost" dataDxfId="411" totalsRowDxfId="412"/>
    <tableColumn id="3" xr3:uid="{ED66C7E1-E45A-4DE0-8470-FDC5EA2A588B}" name="Actual Cost" dataDxfId="409" totalsRowDxfId="410"/>
    <tableColumn id="4" xr3:uid="{CF20BF36-DFAF-4505-B707-94297A5E225B}" name="Difference" totalsRowFunction="sum" dataDxfId="407" totalsRowDxfId="408">
      <calculatedColumnFormula>Legal24364884108120[[#This Row],[Projected Cost]]-Legal24364884108120[[#This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594" dataDxfId="1593" totalsRowDxfId="1592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1591" totalsRowDxfId="1590"/>
    <tableColumn id="2" xr3:uid="{00000000-0010-0000-0B00-000002000000}" name="Projected Cost" dataDxfId="1589" totalsRowDxfId="1588"/>
    <tableColumn id="3" xr3:uid="{00000000-0010-0000-0B00-000003000000}" name="Actual Cost" dataDxfId="1587" totalsRowDxfId="1586"/>
    <tableColumn id="4" xr3:uid="{00000000-0010-0000-0B00-000004000000}" name="Difference" totalsRowFunction="sum" dataDxfId="1585" totalsRowDxfId="1584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E77A30C8-DF64-434F-886B-4916F9DAB48B}" name="PersonalCare25374985109121" displayName="PersonalCare25374985109121" ref="B58:E66" totalsRowCount="1" headerRowDxfId="406" dataDxfId="405" totalsRowDxfId="404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652A5F90-9497-441E-BB0D-8DFEC5A52863}" name="PERSONAL CARE" totalsRowLabel="Subtotal" dataDxfId="402" totalsRowDxfId="403"/>
    <tableColumn id="2" xr3:uid="{44CCACFB-AF3A-4EC1-AA17-770334554D08}" name="Projected Cost" dataDxfId="400" totalsRowDxfId="401"/>
    <tableColumn id="3" xr3:uid="{CF6129A9-8D3F-4C89-B9D7-02F34CD2E2E7}" name="Actual Cost" dataDxfId="398" totalsRowDxfId="399"/>
    <tableColumn id="4" xr3:uid="{80597DBC-230A-43BD-9077-EE84424FBBC3}" name="Difference" totalsRowFunction="sum" dataDxfId="396" totalsRowDxfId="397">
      <calculatedColumnFormula>PersonalCare25374985109121[[#This Row],[Projected Cost]]-PersonalCare25374985109121[[#This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FC516E89-27A5-4DAB-A8AC-D2BE9A62B864}" name="Housing1426387498122" displayName="Housing1426387498122" ref="B14:E25" totalsRowCount="1" headerRowDxfId="395" dataDxfId="394" totalsRowDxfId="393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DF60050A-17E3-4701-BD8E-42F898B86829}" name="HOUSING" totalsRowLabel="Subtotal" dataDxfId="391" totalsRowDxfId="392"/>
    <tableColumn id="2" xr3:uid="{586330F3-13D6-456B-A012-1F95D6647238}" name="Projected Cost" dataDxfId="389" totalsRowDxfId="390"/>
    <tableColumn id="3" xr3:uid="{AB7027FA-28B4-4268-BDA1-8FED306FAC76}" name="Actual Cost" dataDxfId="387" totalsRowDxfId="388"/>
    <tableColumn id="4" xr3:uid="{67FA6082-F8AB-4EB4-82F9-A9802573772C}" name="Difference" totalsRowFunction="sum" dataDxfId="385" totalsRowDxfId="386">
      <calculatedColumnFormula>Housing1426387498122[[#This Row],[Projected Cost]]-Housing1426387498122[[#This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A904E505-ED48-4F5A-A6DE-A1EA3C1018EE}" name="Entertainment1527397599123" displayName="Entertainment1527397599123" ref="G14:J24" totalsRowCount="1" headerRowDxfId="384" dataDxfId="383" totalsRowDxfId="382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7F365EBB-56DD-47C9-AAD9-877DE24A38F1}" name="ENTERTAINMENT" totalsRowLabel="Subtotal" dataDxfId="380" totalsRowDxfId="381"/>
    <tableColumn id="2" xr3:uid="{E66799E7-37CB-4226-A491-2E910AA650C8}" name="Projected Cost" dataDxfId="378" totalsRowDxfId="379"/>
    <tableColumn id="3" xr3:uid="{3B8B0000-E27B-4F34-B65C-FC767649F0C7}" name="Actual Cost" dataDxfId="376" totalsRowDxfId="377"/>
    <tableColumn id="4" xr3:uid="{7FF24D36-AB8E-4BCE-89F8-43D6CE2BF46E}" name="Difference" totalsRowFunction="sum" dataDxfId="374" totalsRowDxfId="375">
      <calculatedColumnFormula>Entertainment1527397599123[[#This Row],[Projected Cost]]-Entertainment1527397599123[[#This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B7DAEC4F-B6B6-4E07-A1D0-6492FC72762A}" name="Loans16284076100124" displayName="Loans16284076100124" ref="G26:J33" totalsRowCount="1" headerRowDxfId="373" dataDxfId="372" totalsRowDxfId="371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811BBCED-E9D8-44A6-B939-D4C17C90B60B}" name="LOANS" totalsRowLabel="Subtotal" dataDxfId="369" totalsRowDxfId="370"/>
    <tableColumn id="2" xr3:uid="{A5231C27-8B60-4CF0-9BC0-E0B96EC4674E}" name="Projected Cost" dataDxfId="367" totalsRowDxfId="368"/>
    <tableColumn id="3" xr3:uid="{8E1ADF4C-AF4A-4C3C-9328-E465A4C0E84A}" name="Actual Cost" dataDxfId="365" totalsRowDxfId="366"/>
    <tableColumn id="4" xr3:uid="{70DCF9B7-61F3-4000-A823-3C300E1152BB}" name="Difference" totalsRowFunction="sum" dataDxfId="363" totalsRowDxfId="364">
      <calculatedColumnFormula>Loans16284076100124[[#This Row],[Projected Cost]]-Loans16284076100124[[#This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30462315-09CE-43DE-814E-6DF86A097C13}" name="Transportation17294177101125" displayName="Transportation17294177101125" ref="B27:E35" totalsRowCount="1" headerRowDxfId="362" dataDxfId="361" totalsRowDxfId="360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129DC69A-0542-4DA2-94DF-9519CA175482}" name="TRANSPORTATION" totalsRowLabel="Subtotal" dataDxfId="358" totalsRowDxfId="359"/>
    <tableColumn id="2" xr3:uid="{016F22F2-CF28-406E-8725-03C71F8702BB}" name="Projected Cost" dataDxfId="356" totalsRowDxfId="357"/>
    <tableColumn id="3" xr3:uid="{B63C6748-7EF5-4EF5-A528-68CEEEE1788B}" name="Actual Cost" dataDxfId="354" totalsRowDxfId="355"/>
    <tableColumn id="4" xr3:uid="{8D4B11AA-608E-4F7F-9E36-DECA9665092B}" name="Difference" totalsRowFunction="sum" dataDxfId="352" totalsRowDxfId="353">
      <calculatedColumnFormula>Transportation17294177101125[[#This Row],[Projected Cost]]-Transportation17294177101125[[#This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167A4BAA-9AD9-4DC4-8E87-D8E274300243}" name="Insurance18304278102126" displayName="Insurance18304278102126" ref="B37:E42" totalsRowCount="1" headerRowDxfId="351" dataDxfId="350" totalsRowDxfId="349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38C0DD10-D1BC-49E3-AC2F-A63C2265CEAD}" name="INSURANCE" totalsRowLabel="Subtotal" dataDxfId="347" totalsRowDxfId="348"/>
    <tableColumn id="2" xr3:uid="{35352A26-21C5-4FC0-9512-268CB71044DB}" name="Projected Cost" dataDxfId="345" totalsRowDxfId="346"/>
    <tableColumn id="3" xr3:uid="{66D78C20-1F80-4843-A04B-6B1AA454FC07}" name="Actual Cost" dataDxfId="343" totalsRowDxfId="344"/>
    <tableColumn id="4" xr3:uid="{532DBA1A-D597-4DB5-9EE6-24F05E6083D8}" name="Difference" totalsRowFunction="sum" dataDxfId="341" totalsRowDxfId="342">
      <calculatedColumnFormula>Insurance18304278102126[[#This Row],[Projected Cost]]-Insurance18304278102126[[#This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9BCDDC7-04CD-4521-A820-4D705F8532E3}" name="Taxes19314379103127" displayName="Taxes19314379103127" ref="G35:J40" totalsRowCount="1" headerRowDxfId="340" dataDxfId="339" totalsRowDxfId="338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8E3C2250-BE51-4201-BEF6-5DEB97847C7A}" name="TAXES" totalsRowLabel="Subtotal" dataDxfId="336" totalsRowDxfId="337"/>
    <tableColumn id="2" xr3:uid="{395C037D-57AF-4E7F-9A89-02FB6BA2C2E1}" name="Projected Cost" dataDxfId="334" totalsRowDxfId="335"/>
    <tableColumn id="3" xr3:uid="{39E48352-A8DE-4649-866A-98DB35381D78}" name="Actual Cost" dataDxfId="332" totalsRowDxfId="333"/>
    <tableColumn id="4" xr3:uid="{8A117177-5714-42F7-B40B-DC1105ED2812}" name="Difference" totalsRowFunction="sum" dataDxfId="330" totalsRowDxfId="331">
      <calculatedColumnFormula>Taxes19314379103127[[#This Row],[Projected Cost]]-Taxes19314379103127[[#This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6F0F5C0-A627-40CD-B951-C6B1AE0D55A1}" name="Savings20324480104128" displayName="Savings20324480104128" ref="G42:J46" totalsRowCount="1" headerRowDxfId="329" dataDxfId="328" totalsRowDxfId="327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B5B99B8A-A5D0-44F6-96D3-D34D69697B92}" name="SAVINGS OR INVESTMENTS" totalsRowLabel="Subtotal" dataDxfId="325" totalsRowDxfId="326"/>
    <tableColumn id="2" xr3:uid="{DAC48117-1954-432E-B463-F13DF635C55F}" name="Projected Cost" dataDxfId="323" totalsRowDxfId="324"/>
    <tableColumn id="3" xr3:uid="{162DB11B-397D-4F49-B19E-F7701F134658}" name="Actual Cost" dataDxfId="321" totalsRowDxfId="322"/>
    <tableColumn id="4" xr3:uid="{27897E97-0F92-45F0-905C-BA81A0A79594}" name="Difference" totalsRowFunction="sum" dataDxfId="319" totalsRowDxfId="320">
      <calculatedColumnFormula>Savings20324480104128[[#This Row],[Projected Cost]]-Savings20324480104128[[#This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5F91566-5DCF-4751-8D00-6AA481C50A12}" name="Food21334581105129" displayName="Food21334581105129" ref="B44:E48" totalsRowCount="1" headerRowDxfId="318" dataDxfId="317" totalsRowDxfId="316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F7366C71-FA0A-4588-B18B-C0EFE759844E}" name="FOOD" totalsRowLabel="Subtotal" dataDxfId="314" totalsRowDxfId="315"/>
    <tableColumn id="2" xr3:uid="{5CA5E9B9-37CE-467D-86FE-AE19B44B2A0A}" name="Projected Cost" dataDxfId="312" totalsRowDxfId="313"/>
    <tableColumn id="3" xr3:uid="{F10E846E-7B58-4BC3-A52E-F41ACA3F806D}" name="Actual Cost" dataDxfId="310" totalsRowDxfId="311"/>
    <tableColumn id="4" xr3:uid="{27E82907-3640-410C-8682-0C453C805BE2}" name="Difference" totalsRowFunction="sum" dataDxfId="308" totalsRowDxfId="309">
      <calculatedColumnFormula>Food21334581105129[[#This Row],[Projected Cost]]-Food21334581105129[[#This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38742E01-1593-47AB-AB6B-674A61B6BB81}" name="Gifts22344682106130" displayName="Gifts22344682106130" ref="G48:J52" totalsRowCount="1" headerRowDxfId="307" dataDxfId="306" totalsRowDxfId="305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4F937DF8-B614-445C-886D-4AE392AF5586}" name="GIFTS AND DONATIONS" totalsRowLabel="Subtotal" dataDxfId="303" totalsRowDxfId="304"/>
    <tableColumn id="2" xr3:uid="{E411B344-3C8D-4F8C-944E-F22999AB447C}" name="Projected Cost" dataDxfId="301" totalsRowDxfId="302"/>
    <tableColumn id="3" xr3:uid="{07D1E2D6-1C0B-484C-A130-6A14F38C5E3C}" name="Actual Cost" dataDxfId="299" totalsRowDxfId="300"/>
    <tableColumn id="4" xr3:uid="{7321CF79-CECC-4BA0-A0D2-E31591B6B1E5}" name="Difference" totalsRowFunction="sum" dataDxfId="297" totalsRowDxfId="298">
      <calculatedColumnFormula>Gifts22344682106130[[#This Row],[Projected Cost]]-Gifts22344682106130[[#This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5B97004-2818-48E0-947D-638842162812}" name="Housing14" displayName="Housing14" ref="B14:E25" totalsRowCount="1" headerRowDxfId="1583" dataDxfId="1582" totalsRowDxfId="1581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15C703EE-DF49-41F8-9D4E-51EF822BEAFC}" name="HOUSING" totalsRowLabel="Subtotal" dataDxfId="1580" totalsRowDxfId="1455"/>
    <tableColumn id="2" xr3:uid="{B64ED7DC-B32B-46F5-A606-CB7B84F8B1BD}" name="Projected Cost" dataDxfId="1579" totalsRowDxfId="1454"/>
    <tableColumn id="3" xr3:uid="{9679EF2F-D869-4D1D-AB88-79599D4AB4A1}" name="Actual Cost" dataDxfId="1578" totalsRowDxfId="1453"/>
    <tableColumn id="4" xr3:uid="{1826B82A-EF58-4C90-9308-4DB01A1836C1}" name="Difference" totalsRowFunction="sum" dataDxfId="1577" totalsRowDxfId="1452">
      <calculatedColumnFormula>Housing14[[#This Row],[Projected Cost]]-Housing14[[#This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934CD90D-4103-4336-9F18-C03C5736FD39}" name="Pets23354783107131" displayName="Pets23354783107131" ref="B50:E56" totalsRowCount="1" headerRowDxfId="296" dataDxfId="295" totalsRowDxfId="294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84A4E1F4-5883-4077-9F8A-3FE3B1ACD55E}" name="PETS" totalsRowLabel="Subtotal" dataDxfId="292" totalsRowDxfId="293"/>
    <tableColumn id="2" xr3:uid="{E85EC73F-34D4-4BE4-86A8-06F92B57A2A9}" name="Projected Cost" dataDxfId="290" totalsRowDxfId="291"/>
    <tableColumn id="3" xr3:uid="{81F12C78-D850-4D81-81E8-2B82C9E9A383}" name="Actual Cost" dataDxfId="288" totalsRowDxfId="289"/>
    <tableColumn id="4" xr3:uid="{272C2C5B-D751-441B-9524-279536DA57C4}" name="Difference" totalsRowFunction="sum" dataDxfId="286" totalsRowDxfId="287">
      <calculatedColumnFormula>Pets23354783107131[[#This Row],[Projected Cost]]-Pets23354783107131[[#This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586547AA-DAE6-4CDE-9FE6-C940A8605BC0}" name="Legal24364884108132" displayName="Legal24364884108132" ref="G54:J59" totalsRowCount="1" headerRowDxfId="285" dataDxfId="284" totalsRowDxfId="283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E0E71A16-CB9B-4D71-BAFC-B8EEBA4ACC0A}" name="LEGAL" totalsRowLabel="Subtotal" dataDxfId="281" totalsRowDxfId="282"/>
    <tableColumn id="2" xr3:uid="{784237E5-5574-424F-91BF-37FC80A276D7}" name="Projected Cost" dataDxfId="279" totalsRowDxfId="280"/>
    <tableColumn id="3" xr3:uid="{7CC18D64-2A0B-4526-B9D5-6900334CE4DB}" name="Actual Cost" dataDxfId="277" totalsRowDxfId="278"/>
    <tableColumn id="4" xr3:uid="{563A81EE-5580-4B14-91DB-679323307B7B}" name="Difference" totalsRowFunction="sum" dataDxfId="275" totalsRowDxfId="276">
      <calculatedColumnFormula>Legal24364884108132[[#This Row],[Projected Cost]]-Legal24364884108132[[#This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CA2D5A59-A180-4D8B-870F-B0EBE106A2A5}" name="PersonalCare25374985109133" displayName="PersonalCare25374985109133" ref="B58:E66" totalsRowCount="1" headerRowDxfId="274" dataDxfId="273" totalsRowDxfId="272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A06F363-1F0C-40F9-81C5-E5529CBFB6B9}" name="PERSONAL CARE" totalsRowLabel="Subtotal" dataDxfId="270" totalsRowDxfId="271"/>
    <tableColumn id="2" xr3:uid="{CBBBE3D1-2831-4FBA-BDD2-360BEAE4E45B}" name="Projected Cost" dataDxfId="268" totalsRowDxfId="269"/>
    <tableColumn id="3" xr3:uid="{DC195635-A27F-4A6F-A8B6-EB497CEA5282}" name="Actual Cost" dataDxfId="266" totalsRowDxfId="267"/>
    <tableColumn id="4" xr3:uid="{9F08217C-B0A2-4BD9-A44B-59C4E75CA572}" name="Difference" totalsRowFunction="sum" dataDxfId="264" totalsRowDxfId="265">
      <calculatedColumnFormula>PersonalCare25374985109133[[#This Row],[Projected Cost]]-PersonalCare25374985109133[[#This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3861E2E7-6CE4-4323-B0A5-1F4BB405068C}" name="Housing1426387498134" displayName="Housing1426387498134" ref="B14:E25" totalsRowCount="1" headerRowDxfId="263" dataDxfId="262" totalsRowDxfId="261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52D47BAC-65BF-4257-935D-E7340A247FC2}" name="HOUSING" totalsRowLabel="Subtotal" dataDxfId="259" totalsRowDxfId="260"/>
    <tableColumn id="2" xr3:uid="{32E50272-FF6C-4D92-8D49-3B1323ABC38A}" name="Projected Cost" dataDxfId="257" totalsRowDxfId="258"/>
    <tableColumn id="3" xr3:uid="{A04CEC58-7234-49A3-8897-B370449B095B}" name="Actual Cost" dataDxfId="255" totalsRowDxfId="256"/>
    <tableColumn id="4" xr3:uid="{2F1FF6B2-EBD1-4A43-8FBD-8F90E2E91A6B}" name="Difference" totalsRowFunction="sum" dataDxfId="253" totalsRowDxfId="254">
      <calculatedColumnFormula>Housing1426387498134[[#This Row],[Projected Cost]]-Housing1426387498134[[#This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94AD28C9-F51F-445D-9EB5-DEC5CA0D015A}" name="Entertainment1527397599135" displayName="Entertainment1527397599135" ref="G14:J24" totalsRowCount="1" headerRowDxfId="252" dataDxfId="251" totalsRowDxfId="250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935FAC5-1966-4A42-82BF-A82FD3A2DD76}" name="ENTERTAINMENT" totalsRowLabel="Subtotal" dataDxfId="248" totalsRowDxfId="249"/>
    <tableColumn id="2" xr3:uid="{DA48A563-AA4D-4F04-A7AB-D36A2FB0B242}" name="Projected Cost" dataDxfId="246" totalsRowDxfId="247"/>
    <tableColumn id="3" xr3:uid="{935A7D0F-957B-4063-9398-1A006AFC4332}" name="Actual Cost" dataDxfId="244" totalsRowDxfId="245"/>
    <tableColumn id="4" xr3:uid="{E96D0E68-50A5-4617-84B3-15CA6F582BCD}" name="Difference" totalsRowFunction="sum" dataDxfId="242" totalsRowDxfId="243">
      <calculatedColumnFormula>Entertainment1527397599135[[#This Row],[Projected Cost]]-Entertainment1527397599135[[#This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5DDC850A-CD86-47DD-852F-47E4D2ABF507}" name="Loans16284076100136" displayName="Loans16284076100136" ref="G26:J33" totalsRowCount="1" headerRowDxfId="241" dataDxfId="240" totalsRowDxfId="239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AAA9FFDB-D803-4F21-83AE-735F12EE1BE6}" name="LOANS" totalsRowLabel="Subtotal" dataDxfId="237" totalsRowDxfId="238"/>
    <tableColumn id="2" xr3:uid="{2665EAB8-330F-4E99-A460-4D81124F3BC5}" name="Projected Cost" dataDxfId="235" totalsRowDxfId="236"/>
    <tableColumn id="3" xr3:uid="{4DD7E8A3-6BED-4465-9A28-4FF4F464D69B}" name="Actual Cost" dataDxfId="233" totalsRowDxfId="234"/>
    <tableColumn id="4" xr3:uid="{3B288012-44AD-41B1-B523-781BA2C6B8AD}" name="Difference" totalsRowFunction="sum" dataDxfId="231" totalsRowDxfId="232">
      <calculatedColumnFormula>Loans16284076100136[[#This Row],[Projected Cost]]-Loans16284076100136[[#This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80E83C41-D100-47ED-B1D5-84CE8D4C5DFE}" name="Transportation17294177101137" displayName="Transportation17294177101137" ref="B27:E35" totalsRowCount="1" headerRowDxfId="230" dataDxfId="229" totalsRowDxfId="228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6D262078-A9F7-4AC4-B01B-F9E20447D918}" name="TRANSPORTATION" totalsRowLabel="Subtotal" dataDxfId="226" totalsRowDxfId="227"/>
    <tableColumn id="2" xr3:uid="{A41D0985-6972-48C5-87F5-A9B8C8C14908}" name="Projected Cost" dataDxfId="224" totalsRowDxfId="225"/>
    <tableColumn id="3" xr3:uid="{68915753-50B3-49F0-83F7-B412C29DA233}" name="Actual Cost" dataDxfId="222" totalsRowDxfId="223"/>
    <tableColumn id="4" xr3:uid="{F1336FEE-4088-4A81-9F69-9401A8AB3413}" name="Difference" totalsRowFunction="sum" dataDxfId="220" totalsRowDxfId="221">
      <calculatedColumnFormula>Transportation17294177101137[[#This Row],[Projected Cost]]-Transportation17294177101137[[#This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85BBE7C7-E2EC-4515-8110-7BD919574188}" name="Insurance18304278102138" displayName="Insurance18304278102138" ref="B37:E42" totalsRowCount="1" headerRowDxfId="219" dataDxfId="218" totalsRowDxfId="217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17FE3360-5243-454C-BAE2-36EF8913579F}" name="INSURANCE" totalsRowLabel="Subtotal" dataDxfId="215" totalsRowDxfId="216"/>
    <tableColumn id="2" xr3:uid="{F4B6EF4C-E5C5-44F6-8674-A6EEF168A359}" name="Projected Cost" dataDxfId="213" totalsRowDxfId="214"/>
    <tableColumn id="3" xr3:uid="{04C2DE58-B0FB-4985-90D2-22D4FFC8872D}" name="Actual Cost" dataDxfId="211" totalsRowDxfId="212"/>
    <tableColumn id="4" xr3:uid="{F238D46C-6CF1-4A91-842F-B81BC0143126}" name="Difference" totalsRowFunction="sum" dataDxfId="209" totalsRowDxfId="210">
      <calculatedColumnFormula>Insurance18304278102138[[#This Row],[Projected Cost]]-Insurance18304278102138[[#This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D9FDC527-A05F-4977-A8FA-8984F35B7E96}" name="Taxes19314379103139" displayName="Taxes19314379103139" ref="G35:J40" totalsRowCount="1" headerRowDxfId="208" dataDxfId="207" totalsRowDxfId="206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2FFBC766-F49D-4883-AC15-FCEA1B8440ED}" name="TAXES" totalsRowLabel="Subtotal" dataDxfId="204" totalsRowDxfId="205"/>
    <tableColumn id="2" xr3:uid="{126BB22C-1EA0-4091-B9CE-F70C15740AFC}" name="Projected Cost" dataDxfId="202" totalsRowDxfId="203"/>
    <tableColumn id="3" xr3:uid="{4A54D81C-D3A9-4841-A156-62AD98243B7D}" name="Actual Cost" dataDxfId="200" totalsRowDxfId="201"/>
    <tableColumn id="4" xr3:uid="{EDE338D4-CAA5-43BB-97CD-AC77F53BD9FA}" name="Difference" totalsRowFunction="sum" dataDxfId="198" totalsRowDxfId="199">
      <calculatedColumnFormula>Taxes19314379103139[[#This Row],[Projected Cost]]-Taxes19314379103139[[#This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9" xr:uid="{FD523250-9893-42F6-9E80-FE515E1EEB5B}" name="Savings20324480104140" displayName="Savings20324480104140" ref="G42:J46" totalsRowCount="1" headerRowDxfId="197" dataDxfId="196" totalsRowDxfId="195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7F6A674-8DFF-4B02-B402-69E730F9B796}" name="SAVINGS OR INVESTMENTS" totalsRowLabel="Subtotal" dataDxfId="193" totalsRowDxfId="194"/>
    <tableColumn id="2" xr3:uid="{B1DABAA0-61EF-4EC3-B07E-A0937A876BDF}" name="Projected Cost" dataDxfId="191" totalsRowDxfId="192"/>
    <tableColumn id="3" xr3:uid="{4124BAC7-F540-4DD4-919C-44F7B7A7F36F}" name="Actual Cost" dataDxfId="189" totalsRowDxfId="190"/>
    <tableColumn id="4" xr3:uid="{F1AF03D3-B4AC-410E-92CB-9024A20C9D5B}" name="Difference" totalsRowFunction="sum" dataDxfId="187" totalsRowDxfId="188">
      <calculatedColumnFormula>Savings20324480104140[[#This Row],[Projected Cost]]-Savings20324480104140[[#This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9820CD3-9546-4A95-A810-EB0996F1D016}" name="Entertainment15" displayName="Entertainment15" ref="G14:J24" totalsRowCount="1" headerRowDxfId="1576" dataDxfId="1575" totalsRowDxfId="1574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5E879B9D-4C6B-4554-BC92-EFA54CADD9C3}" name="ENTERTAINMENT" totalsRowLabel="Subtotal" dataDxfId="1572" totalsRowDxfId="1573"/>
    <tableColumn id="2" xr3:uid="{8BF41399-434D-4BE7-A564-D6E3645C5059}" name="Projected Cost" dataDxfId="1570" totalsRowDxfId="1571"/>
    <tableColumn id="3" xr3:uid="{59B4941B-9B3A-4939-BE9F-F1BF900428D8}" name="Actual Cost" dataDxfId="1568" totalsRowDxfId="1569"/>
    <tableColumn id="4" xr3:uid="{317B21B6-7487-46A4-A369-86C457113417}" name="Difference" totalsRowFunction="sum" dataDxfId="1566" totalsRowDxfId="1567">
      <calculatedColumnFormula>Entertainment15[[#This Row],[Projected Cost]]-Entertainment15[[#This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B7EAC875-F729-437F-91DE-365C9BF27542}" name="Food21334581105141" displayName="Food21334581105141" ref="B44:E48" totalsRowCount="1" headerRowDxfId="186" dataDxfId="185" totalsRowDxfId="184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EBA8FA63-606D-4585-AF42-6AD693419AE3}" name="FOOD" totalsRowLabel="Subtotal" dataDxfId="182" totalsRowDxfId="183"/>
    <tableColumn id="2" xr3:uid="{6E9081AC-EF44-4424-8B97-31B05F9362F8}" name="Projected Cost" dataDxfId="180" totalsRowDxfId="181"/>
    <tableColumn id="3" xr3:uid="{A200D2CD-7005-4FA6-9581-FE28F87E4110}" name="Actual Cost" dataDxfId="178" totalsRowDxfId="179"/>
    <tableColumn id="4" xr3:uid="{C6C1E38D-064B-42A4-87B2-7CB9CC1423CF}" name="Difference" totalsRowFunction="sum" dataDxfId="176" totalsRowDxfId="177">
      <calculatedColumnFormula>Food21334581105141[[#This Row],[Projected Cost]]-Food21334581105141[[#This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1" xr:uid="{4346B9FA-BF8C-4DD9-B627-D62A30DFA886}" name="Gifts22344682106142" displayName="Gifts22344682106142" ref="G48:J52" totalsRowCount="1" headerRowDxfId="175" dataDxfId="174" totalsRowDxfId="173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6499BB6B-C7D6-46C7-9C52-A2CECCD80516}" name="GIFTS AND DONATIONS" totalsRowLabel="Subtotal" dataDxfId="171" totalsRowDxfId="172"/>
    <tableColumn id="2" xr3:uid="{A44C0594-1764-4DEA-B5E2-2D015A3FD49D}" name="Projected Cost" dataDxfId="169" totalsRowDxfId="170"/>
    <tableColumn id="3" xr3:uid="{6CC10E74-0D25-4C01-A390-DDD58F11A6C4}" name="Actual Cost" dataDxfId="167" totalsRowDxfId="168"/>
    <tableColumn id="4" xr3:uid="{2E62D551-60CC-4836-8D0B-97055349F56A}" name="Difference" totalsRowFunction="sum" dataDxfId="165" totalsRowDxfId="166">
      <calculatedColumnFormula>Gifts22344682106142[[#This Row],[Projected Cost]]-Gifts22344682106142[[#This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2" xr:uid="{2F43BF4C-D768-49A8-AE0D-8CB4DDF9DA78}" name="Pets23354783107143" displayName="Pets23354783107143" ref="B50:E56" totalsRowCount="1" headerRowDxfId="164" dataDxfId="163" totalsRowDxfId="162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77C54E4A-C7B4-4AF4-90C9-B7A3FEC87224}" name="PETS" totalsRowLabel="Subtotal" dataDxfId="160" totalsRowDxfId="161"/>
    <tableColumn id="2" xr3:uid="{68A05B76-62DE-441F-9090-7621E2460F37}" name="Projected Cost" dataDxfId="158" totalsRowDxfId="159"/>
    <tableColumn id="3" xr3:uid="{25806C18-541B-41A3-8FF4-346C04BCB531}" name="Actual Cost" dataDxfId="156" totalsRowDxfId="157"/>
    <tableColumn id="4" xr3:uid="{27BB6089-33D3-46A2-A431-A276AC09811D}" name="Difference" totalsRowFunction="sum" dataDxfId="154" totalsRowDxfId="155">
      <calculatedColumnFormula>Pets23354783107143[[#This Row],[Projected Cost]]-Pets23354783107143[[#This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3" xr:uid="{D5CA120F-8042-4EFC-BA65-0F26AA3BCD72}" name="Legal24364884108144" displayName="Legal24364884108144" ref="G54:J59" totalsRowCount="1" headerRowDxfId="153" dataDxfId="152" totalsRowDxfId="151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EBB4942F-29B6-4E78-99C7-6E334E482B5A}" name="LEGAL" totalsRowLabel="Subtotal" dataDxfId="149" totalsRowDxfId="150"/>
    <tableColumn id="2" xr3:uid="{B916003F-D5EA-4D67-AA77-94220AEE03EF}" name="Projected Cost" dataDxfId="147" totalsRowDxfId="148"/>
    <tableColumn id="3" xr3:uid="{C3F0532F-A3C5-4198-AA2C-5894943CCC22}" name="Actual Cost" dataDxfId="145" totalsRowDxfId="146"/>
    <tableColumn id="4" xr3:uid="{65EC0F1B-1304-4174-9F61-83A855EA272D}" name="Difference" totalsRowFunction="sum" dataDxfId="143" totalsRowDxfId="144">
      <calculatedColumnFormula>Legal24364884108144[[#This Row],[Projected Cost]]-Legal24364884108144[[#This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4" xr:uid="{F84E2B85-C27D-4D33-A784-45C6992741B6}" name="PersonalCare25374985109145" displayName="PersonalCare25374985109145" ref="B58:E66" totalsRowCount="1" headerRowDxfId="142" dataDxfId="141" totalsRowDxfId="140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21657629-29D1-4231-BB09-6129587152CA}" name="PERSONAL CARE" totalsRowLabel="Subtotal" dataDxfId="138" totalsRowDxfId="139"/>
    <tableColumn id="2" xr3:uid="{EF820559-F3F0-4255-B40F-AF1038003740}" name="Projected Cost" dataDxfId="136" totalsRowDxfId="137"/>
    <tableColumn id="3" xr3:uid="{E5F0E710-CAC4-4238-8BBB-AAC9217D05E7}" name="Actual Cost" dataDxfId="134" totalsRowDxfId="135"/>
    <tableColumn id="4" xr3:uid="{AA9B328C-FFBB-4BDB-89D3-F9AA4150A5F9}" name="Difference" totalsRowFunction="sum" dataDxfId="132" totalsRowDxfId="133">
      <calculatedColumnFormula>PersonalCare25374985109145[[#This Row],[Projected Cost]]-PersonalCare25374985109145[[#This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5" xr:uid="{65D9404E-1936-4C07-AF93-6B0E73C67658}" name="Housing1426387498134146" displayName="Housing1426387498134146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F676BFD1-EE39-488A-BC3B-286A3A472A3B}" name="HOUSING" totalsRowLabel="Subtotal" dataDxfId="127" totalsRowDxfId="128"/>
    <tableColumn id="2" xr3:uid="{9FDB9714-1581-40FC-A2FA-80F2AA40CAF2}" name="Projected Cost" dataDxfId="125" totalsRowDxfId="126"/>
    <tableColumn id="3" xr3:uid="{784BBC02-F85B-48CC-A74F-2585EF692F1C}" name="Actual Cost" dataDxfId="123" totalsRowDxfId="124"/>
    <tableColumn id="4" xr3:uid="{D17BF368-2A46-4626-B1B7-3469DA066C28}" name="Difference" totalsRowFunction="sum" dataDxfId="121" totalsRowDxfId="122">
      <calculatedColumnFormula>Housing1426387498134146[[#This Row],[Projected Cost]]-Housing1426387498134146[[#This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6" xr:uid="{A481930C-0D44-46F7-8D84-0F3C97E65057}" name="Entertainment1527397599135147" displayName="Entertainment1527397599135147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1B5FCFB7-58E2-44A1-921A-85B812196949}" name="ENTERTAINMENT" totalsRowLabel="Subtotal" dataDxfId="116" totalsRowDxfId="117"/>
    <tableColumn id="2" xr3:uid="{548D6436-AD56-4216-BCA2-47030BE154DB}" name="Projected Cost" dataDxfId="114" totalsRowDxfId="115"/>
    <tableColumn id="3" xr3:uid="{15EA7ACC-88BE-4473-B70D-95C78D7D74C0}" name="Actual Cost" dataDxfId="112" totalsRowDxfId="113"/>
    <tableColumn id="4" xr3:uid="{A34FF972-35CB-4C3D-8A5C-FFB1A6904546}" name="Difference" totalsRowFunction="sum" dataDxfId="110" totalsRowDxfId="111">
      <calculatedColumnFormula>Entertainment1527397599135147[[#This Row],[Projected Cost]]-Entertainment1527397599135147[[#This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1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7" xr:uid="{57A3AE1C-4A58-4371-86BD-67B7D2BC15E5}" name="Loans16284076100136148" displayName="Loans16284076100136148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21009CAC-F8B6-4AC7-9FAA-0DDA20C11956}" name="LOANS" totalsRowLabel="Subtotal" dataDxfId="105" totalsRowDxfId="106"/>
    <tableColumn id="2" xr3:uid="{897A2937-C341-4085-9A52-71D98FA61B8C}" name="Projected Cost" dataDxfId="103" totalsRowDxfId="104"/>
    <tableColumn id="3" xr3:uid="{4248568F-DB59-4B45-AAF5-D8EE09E2868A}" name="Actual Cost" dataDxfId="101" totalsRowDxfId="102"/>
    <tableColumn id="4" xr3:uid="{F810078D-E8C6-4D19-B31B-60FE8863A4C8}" name="Difference" totalsRowFunction="sum" dataDxfId="99" totalsRowDxfId="100">
      <calculatedColumnFormula>Loans16284076100136148[[#This Row],[Projected Cost]]-Loans16284076100136148[[#This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8" xr:uid="{38ADBD35-BC36-4075-9924-B1451651A300}" name="Transportation17294177101137149" displayName="Transportation17294177101137149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A28F1DE4-6734-4C10-AF81-0F48F8A123E7}" name="TRANSPORTATION" totalsRowLabel="Subtotal" dataDxfId="94" totalsRowDxfId="95"/>
    <tableColumn id="2" xr3:uid="{6C7E6EF5-3C61-46C3-8EE2-2784333752B0}" name="Projected Cost" dataDxfId="92" totalsRowDxfId="93"/>
    <tableColumn id="3" xr3:uid="{372240D8-35D3-4518-8FE8-ED23B4CC7309}" name="Actual Cost" dataDxfId="90" totalsRowDxfId="91"/>
    <tableColumn id="4" xr3:uid="{9DDFAC4E-A9BA-4420-B8C9-694D35683DF5}" name="Difference" totalsRowFunction="sum" dataDxfId="88" totalsRowDxfId="89">
      <calculatedColumnFormula>Transportation17294177101137149[[#This Row],[Projected Cost]]-Transportation17294177101137149[[#This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9" xr:uid="{3487F753-CDEE-4754-AA91-508892CFABD9}" name="Insurance18304278102138150" displayName="Insurance18304278102138150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19B21046-78C0-49DF-B434-87058BB07A47}" name="INSURANCE" totalsRowLabel="Subtotal" dataDxfId="83" totalsRowDxfId="84"/>
    <tableColumn id="2" xr3:uid="{39278106-3BFE-4E49-8A83-093D348CD10C}" name="Projected Cost" dataDxfId="81" totalsRowDxfId="82"/>
    <tableColumn id="3" xr3:uid="{9F7EA478-A61A-46EE-AFEB-B7FD115D3C93}" name="Actual Cost" dataDxfId="79" totalsRowDxfId="80"/>
    <tableColumn id="4" xr3:uid="{C512C056-84D2-432C-84D0-FE3D06A8FA98}" name="Difference" totalsRowFunction="sum" dataDxfId="77" totalsRowDxfId="78">
      <calculatedColumnFormula>Insurance18304278102138150[[#This Row],[Projected Cost]]-Insurance18304278102138150[[#This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AC11FF3-53D5-46FA-94D5-F24B38C7D906}" name="Loans16" displayName="Loans16" ref="G26:J33" totalsRowCount="1" headerRowDxfId="1565" dataDxfId="1564" totalsRowDxfId="1563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4F8480BE-6C82-4567-8787-14FE1CC71439}" name="LOANS" totalsRowLabel="Subtotal" dataDxfId="1561" totalsRowDxfId="1562"/>
    <tableColumn id="2" xr3:uid="{5668F538-CA6B-4F84-81D5-401FF2056A93}" name="Projected Cost" dataDxfId="1559" totalsRowDxfId="1560"/>
    <tableColumn id="3" xr3:uid="{0033D661-F060-4086-A07F-F59A300A9049}" name="Actual Cost" dataDxfId="1557" totalsRowDxfId="1558"/>
    <tableColumn id="4" xr3:uid="{5675E416-8212-4A28-86C1-6B660658FEC8}" name="Difference" totalsRowFunction="sum" dataDxfId="1555" totalsRowDxfId="1556">
      <calculatedColumnFormula>Loans16[[#This Row],[Projected Cost]]-Loans16[[#This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1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0" xr:uid="{08C9AF13-A5CD-4B28-815D-9234F98682CC}" name="Taxes19314379103139151" displayName="Taxes19314379103139151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71077455-A2F7-4F73-B0CC-1CE9A7493571}" name="TAXES" totalsRowLabel="Subtotal" dataDxfId="72" totalsRowDxfId="73"/>
    <tableColumn id="2" xr3:uid="{2DABEB36-8488-421E-9EAC-910A35F3CCF6}" name="Projected Cost" dataDxfId="70" totalsRowDxfId="71"/>
    <tableColumn id="3" xr3:uid="{126C7538-13EF-40DC-8F1E-E68436FEF93B}" name="Actual Cost" dataDxfId="68" totalsRowDxfId="69"/>
    <tableColumn id="4" xr3:uid="{A33CF095-B106-47F1-B03F-77BBACCAD80A}" name="Difference" totalsRowFunction="sum" dataDxfId="66" totalsRowDxfId="67">
      <calculatedColumnFormula>Taxes19314379103139151[[#This Row],[Projected Cost]]-Taxes19314379103139151[[#This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1" xr:uid="{37B1B437-4F7F-4570-8D49-7E01C4652A31}" name="Savings20324480104140152" displayName="Savings20324480104140152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2322C7DF-B447-480D-9C4C-DB80CE69CD0D}" name="SAVINGS OR INVESTMENTS" totalsRowLabel="Subtotal" dataDxfId="61" totalsRowDxfId="62"/>
    <tableColumn id="2" xr3:uid="{3828E45B-E4E8-42CE-8A98-A84A70068D54}" name="Projected Cost" dataDxfId="59" totalsRowDxfId="60"/>
    <tableColumn id="3" xr3:uid="{9260D642-6BD2-4218-A115-27D452D552CA}" name="Actual Cost" dataDxfId="57" totalsRowDxfId="58"/>
    <tableColumn id="4" xr3:uid="{8B987A83-5B2C-42AD-8861-3073547C4200}" name="Difference" totalsRowFunction="sum" dataDxfId="55" totalsRowDxfId="56">
      <calculatedColumnFormula>Savings20324480104140152[[#This Row],[Projected Cost]]-Savings20324480104140152[[#This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1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2" xr:uid="{90BC9D7B-E54B-4F00-B98C-4A9CA4C2DAC2}" name="Food21334581105141153" displayName="Food21334581105141153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1DEC4915-FA35-461B-817C-BE380C405E2E}" name="FOOD" totalsRowLabel="Subtotal" dataDxfId="50" totalsRowDxfId="51"/>
    <tableColumn id="2" xr3:uid="{02CBBBA1-ECE5-41FB-88D5-BA37F0799DF1}" name="Projected Cost" dataDxfId="48" totalsRowDxfId="49"/>
    <tableColumn id="3" xr3:uid="{231034B7-EE6C-42E9-BF65-C735FE6C91C7}" name="Actual Cost" dataDxfId="46" totalsRowDxfId="47"/>
    <tableColumn id="4" xr3:uid="{7BF7C30E-FE18-465F-AFE3-2AA37195CB85}" name="Difference" totalsRowFunction="sum" dataDxfId="44" totalsRowDxfId="45">
      <calculatedColumnFormula>Food21334581105141153[[#This Row],[Projected Cost]]-Food21334581105141153[[#This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1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3" xr:uid="{0A0B4640-48F3-4BCF-8717-7A71B423D872}" name="Gifts22344682106142154" displayName="Gifts22344682106142154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FECCB218-6B85-4BBC-887B-EE4C124F2D3D}" name="GIFTS AND DONATIONS" totalsRowLabel="Subtotal" dataDxfId="39" totalsRowDxfId="40"/>
    <tableColumn id="2" xr3:uid="{C66C6393-EEB3-4EE5-B0A7-5BBDA28C1DCB}" name="Projected Cost" dataDxfId="37" totalsRowDxfId="38"/>
    <tableColumn id="3" xr3:uid="{698D5287-24CD-4FB9-AE00-47D784AB9293}" name="Actual Cost" dataDxfId="35" totalsRowDxfId="36"/>
    <tableColumn id="4" xr3:uid="{5199601A-15E3-453E-B9FB-12C8E73CD9FB}" name="Difference" totalsRowFunction="sum" dataDxfId="33" totalsRowDxfId="34">
      <calculatedColumnFormula>Gifts22344682106142154[[#This Row],[Projected Cost]]-Gifts22344682106142154[[#This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1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4" xr:uid="{958095B6-2260-4BC7-82EA-49E7AE17CF73}" name="Pets23354783107143155" displayName="Pets23354783107143155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5CF6E633-DAA1-488B-968F-490B80148953}" name="PETS" totalsRowLabel="Subtotal" dataDxfId="28" totalsRowDxfId="29"/>
    <tableColumn id="2" xr3:uid="{90D61087-B15D-4A92-B595-884589C2EC0F}" name="Projected Cost" dataDxfId="26" totalsRowDxfId="27"/>
    <tableColumn id="3" xr3:uid="{CDA76085-7528-44C0-BE3C-47500B838746}" name="Actual Cost" dataDxfId="24" totalsRowDxfId="25"/>
    <tableColumn id="4" xr3:uid="{CEC894C4-CC70-421F-9F31-1FF3C930346B}" name="Difference" totalsRowFunction="sum" dataDxfId="22" totalsRowDxfId="23">
      <calculatedColumnFormula>Pets23354783107143155[[#This Row],[Projected Cost]]-Pets23354783107143155[[#This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56B39212-17B5-484A-926D-066454AEABE7}" name="Legal24364884108144156" displayName="Legal24364884108144156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62CD08D1-AC1C-486E-A96C-7D3A2EA8FF4F}" name="LEGAL" totalsRowLabel="Subtotal" dataDxfId="17" totalsRowDxfId="18"/>
    <tableColumn id="2" xr3:uid="{0BBBEBE6-D9B5-435F-BA8A-C42672CC15C8}" name="Projected Cost" dataDxfId="15" totalsRowDxfId="16"/>
    <tableColumn id="3" xr3:uid="{765D7A94-F121-4D76-9F23-00A8092C21A3}" name="Actual Cost" dataDxfId="13" totalsRowDxfId="14"/>
    <tableColumn id="4" xr3:uid="{FF2A4B22-059E-4D44-9DC5-B94638BFEF08}" name="Difference" totalsRowFunction="sum" dataDxfId="11" totalsRowDxfId="12">
      <calculatedColumnFormula>Legal24364884108144156[[#This Row],[Projected Cost]]-Legal24364884108144156[[#This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6" xr:uid="{C429978A-7496-4B10-A36C-DC9509640778}" name="PersonalCare25374985109145157" displayName="PersonalCare25374985109145157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5848A897-039E-4037-8797-4E4C68FB2B41}" name="PERSONAL CARE" totalsRowLabel="Subtotal" dataDxfId="6" totalsRowDxfId="7"/>
    <tableColumn id="2" xr3:uid="{0F1FAB1F-BEE2-4B21-A130-670BCC7B564B}" name="Projected Cost" dataDxfId="4" totalsRowDxfId="5"/>
    <tableColumn id="3" xr3:uid="{FA9C5555-7829-43EB-A6C9-201F2F0BF205}" name="Actual Cost" dataDxfId="2" totalsRowDxfId="3"/>
    <tableColumn id="4" xr3:uid="{28251E8B-EFC4-4A21-A1F5-81B3F556F8B5}" name="Difference" totalsRowFunction="sum" dataDxfId="0" totalsRowDxfId="1">
      <calculatedColumnFormula>PersonalCare25374985109145157[[#This Row],[Projected Cost]]-PersonalCare25374985109145157[[#This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A43C5D8-78F2-4D89-B7E2-CF6C533285BC}" name="Transportation17" displayName="Transportation17" ref="B27:E35" totalsRowCount="1" headerRowDxfId="1554" dataDxfId="1553" totalsRowDxfId="1552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47424B6C-06AB-4B80-AF4B-574201D61370}" name="TRANSPORTATION" totalsRowLabel="Subtotal" dataDxfId="1550" totalsRowDxfId="1551"/>
    <tableColumn id="2" xr3:uid="{921EE37B-7F84-4A69-89EC-CB8D795499B8}" name="Projected Cost" dataDxfId="1548" totalsRowDxfId="1549"/>
    <tableColumn id="3" xr3:uid="{2D2C40E8-8693-4497-843E-FB08301081AD}" name="Actual Cost" dataDxfId="1546" totalsRowDxfId="1547"/>
    <tableColumn id="4" xr3:uid="{7CECF6F0-1715-4722-9174-5F0E3178DF9A}" name="Difference" totalsRowFunction="sum" dataDxfId="1544" totalsRowDxfId="1545">
      <calculatedColumnFormula>Transportation17[[#This Row],[Projected Cost]]-Transportation17[[#This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5D0C86E-B67A-4C50-BA3E-5DF2642CA5E1}" name="Insurance18" displayName="Insurance18" ref="B37:E42" totalsRowCount="1" headerRowDxfId="1543" dataDxfId="1542" totalsRowDxfId="1541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BC1B0A4E-33E6-4AC0-BB7F-C15D31320378}" name="INSURANCE" totalsRowLabel="Subtotal" dataDxfId="1539" totalsRowDxfId="1540"/>
    <tableColumn id="2" xr3:uid="{F71D58C1-0D6A-4D4B-9FEF-3222D434AF04}" name="Projected Cost" dataDxfId="1537" totalsRowDxfId="1538"/>
    <tableColumn id="3" xr3:uid="{6606E908-3A4E-40B8-9863-14665B92F477}" name="Actual Cost" dataDxfId="1535" totalsRowDxfId="1536"/>
    <tableColumn id="4" xr3:uid="{6D16446C-69DE-4E94-A75C-6B65B316E885}" name="Difference" totalsRowFunction="sum" dataDxfId="1533" totalsRowDxfId="1534">
      <calculatedColumnFormula>Insurance18[[#This Row],[Projected Cost]]-Insurance18[[#This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C0A8D8C-C0E7-4367-B9F1-91216C05856E}" name="Taxes19" displayName="Taxes19" ref="G35:J40" totalsRowCount="1" headerRowDxfId="1532" dataDxfId="1531" totalsRowDxfId="1530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A5AA2400-1078-46C4-B45E-43D6E04F723E}" name="TAXES" totalsRowLabel="Subtotal" dataDxfId="1528" totalsRowDxfId="1529"/>
    <tableColumn id="2" xr3:uid="{EBC4875E-B4E0-4C50-8AAB-6E08CE7E5597}" name="Projected Cost" dataDxfId="1526" totalsRowDxfId="1527"/>
    <tableColumn id="3" xr3:uid="{619DF217-71BC-4978-BC67-9ACE88CE0F1F}" name="Actual Cost" dataDxfId="1524" totalsRowDxfId="1525"/>
    <tableColumn id="4" xr3:uid="{28F6B33C-531F-4DA3-82FE-2CA8C61CF556}" name="Difference" totalsRowFunction="sum" dataDxfId="1522" totalsRowDxfId="1523">
      <calculatedColumnFormula>Taxes19[[#This Row],[Projected Cost]]-Taxes19[[#This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38D933F-0938-43F9-B592-B31940118898}" name="Savings20" displayName="Savings20" ref="G42:J46" totalsRowCount="1" headerRowDxfId="1521" dataDxfId="1520" totalsRowDxfId="1519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7B6D2F69-C7C5-46ED-8A06-87AE24B79772}" name="SAVINGS OR INVESTMENTS" totalsRowLabel="Subtotal" dataDxfId="1517" totalsRowDxfId="1518"/>
    <tableColumn id="2" xr3:uid="{7A4245EC-8143-4F29-871F-9E5F65FEB0C1}" name="Projected Cost" dataDxfId="1515" totalsRowDxfId="1516"/>
    <tableColumn id="3" xr3:uid="{D80FF49F-0DD4-4A87-9C9A-E9F29E8D6FF1}" name="Actual Cost" dataDxfId="1513" totalsRowDxfId="1514"/>
    <tableColumn id="4" xr3:uid="{1A7F0246-2C70-4B9E-A0B3-22507D3E4449}" name="Difference" totalsRowFunction="sum" dataDxfId="1511" totalsRowDxfId="1512">
      <calculatedColumnFormula>Savings20[[#This Row],[Projected Cost]]-Savings20[[#This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704" dataDxfId="1703" totalsRowDxfId="1702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701" totalsRowDxfId="1700"/>
    <tableColumn id="2" xr3:uid="{00000000-0010-0000-0100-000002000000}" name="Projected Cost" dataDxfId="1699" totalsRowDxfId="1698"/>
    <tableColumn id="3" xr3:uid="{00000000-0010-0000-0100-000003000000}" name="Actual Cost" dataDxfId="1697" totalsRowDxfId="1696"/>
    <tableColumn id="4" xr3:uid="{00000000-0010-0000-0100-000004000000}" name="Difference" totalsRowFunction="sum" dataDxfId="1695" totalsRowDxfId="1694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9C33ABC-0165-45B6-86A8-1EA02DDC0DBE}" name="Food21" displayName="Food21" ref="B44:E48" totalsRowCount="1" headerRowDxfId="1510" dataDxfId="1509" totalsRowDxfId="1508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C2EC9276-B465-42B2-A40E-2395A7906676}" name="FOOD" totalsRowLabel="Subtotal" dataDxfId="1506" totalsRowDxfId="1507"/>
    <tableColumn id="2" xr3:uid="{9B86A4E9-8B95-4A8B-A262-334704282893}" name="Projected Cost" dataDxfId="1504" totalsRowDxfId="1505"/>
    <tableColumn id="3" xr3:uid="{EE18B27F-3E35-4354-8ACE-F83BC114561D}" name="Actual Cost" dataDxfId="1502" totalsRowDxfId="1503"/>
    <tableColumn id="4" xr3:uid="{6D95AEAC-B5C3-47E2-A0B7-A2C53AF0A181}" name="Difference" totalsRowFunction="sum" dataDxfId="1500" totalsRowDxfId="1501">
      <calculatedColumnFormula>Food21[[#This Row],[Projected Cost]]-Food21[[#This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793B870-1F39-4F3D-8D70-48657CC52104}" name="Gifts22" displayName="Gifts22" ref="G48:J52" totalsRowCount="1" headerRowDxfId="1499" dataDxfId="1498" totalsRowDxfId="1497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4DC15094-89F9-4B08-AD87-764655C451B9}" name="GIFTS AND DONATIONS" totalsRowLabel="Subtotal" dataDxfId="1495" totalsRowDxfId="1496"/>
    <tableColumn id="2" xr3:uid="{CAC88138-B508-48BF-ACD6-B9CF20080A16}" name="Projected Cost" dataDxfId="1493" totalsRowDxfId="1494"/>
    <tableColumn id="3" xr3:uid="{3602A454-15E8-4A39-B36F-B973A2614E2D}" name="Actual Cost" dataDxfId="1491" totalsRowDxfId="1492"/>
    <tableColumn id="4" xr3:uid="{F7AF45BE-369E-4480-9C9F-2BC990A18170}" name="Difference" totalsRowFunction="sum" dataDxfId="1489" totalsRowDxfId="1490">
      <calculatedColumnFormula>Gifts22[[#This Row],[Projected Cost]]-Gifts22[[#This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05084E1-8344-46C8-B054-05A0920C93E6}" name="Pets23" displayName="Pets23" ref="B50:E56" totalsRowCount="1" headerRowDxfId="1488" dataDxfId="1487" totalsRowDxfId="1486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4C52CF4-F8CF-42CC-94D1-D29FFAFFD001}" name="PETS" totalsRowLabel="Subtotal" dataDxfId="1484" totalsRowDxfId="1485"/>
    <tableColumn id="2" xr3:uid="{D65AE951-395A-441D-BFFD-4FA8C97743A4}" name="Projected Cost" dataDxfId="1482" totalsRowDxfId="1483"/>
    <tableColumn id="3" xr3:uid="{3B899EE2-8F0D-4882-931C-E8CC5A68B58A}" name="Actual Cost" dataDxfId="1480" totalsRowDxfId="1481"/>
    <tableColumn id="4" xr3:uid="{8024C99B-4F40-4420-8997-237EC3B18D84}" name="Difference" totalsRowFunction="sum" dataDxfId="1478" totalsRowDxfId="1479">
      <calculatedColumnFormula>Pets23[[#This Row],[Projected Cost]]-Pets23[[#This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004ADD4-B149-4386-950F-8FD8DCD97E1A}" name="Legal24" displayName="Legal24" ref="G54:J59" totalsRowCount="1" headerRowDxfId="1477" dataDxfId="1476" totalsRowDxfId="1475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F5BE40C1-2EF2-44C7-8BD8-0EC3208AD007}" name="LEGAL" totalsRowLabel="Subtotal" dataDxfId="1473" totalsRowDxfId="1474"/>
    <tableColumn id="2" xr3:uid="{DD5685C6-278E-4225-A4B0-7F2FE7324166}" name="Projected Cost" dataDxfId="1471" totalsRowDxfId="1472"/>
    <tableColumn id="3" xr3:uid="{EFD6C0E9-F5BA-4FEA-A693-343547715E78}" name="Actual Cost" dataDxfId="1469" totalsRowDxfId="1470"/>
    <tableColumn id="4" xr3:uid="{ADCFEBFA-D761-46A3-B9FA-DA8D2A382730}" name="Difference" totalsRowFunction="sum" dataDxfId="1467" totalsRowDxfId="1468">
      <calculatedColumnFormula>Legal24[[#This Row],[Projected Cost]]-Legal24[[#This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214A328-5AE8-4484-9B06-848D4BAF4AB2}" name="PersonalCare25" displayName="PersonalCare25" ref="B58:E66" totalsRowCount="1" headerRowDxfId="1466" dataDxfId="1465" totalsRowDxfId="1464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52E67493-5526-445B-A323-40524EDA826F}" name="PERSONAL CARE" totalsRowLabel="Subtotal" dataDxfId="1462" totalsRowDxfId="1463"/>
    <tableColumn id="2" xr3:uid="{DC73DEFD-C38D-4153-9F2B-32D92A6232CD}" name="Projected Cost" dataDxfId="1460" totalsRowDxfId="1461"/>
    <tableColumn id="3" xr3:uid="{476A08C7-987E-427C-A863-76F50878A0F8}" name="Actual Cost" dataDxfId="1458" totalsRowDxfId="1459"/>
    <tableColumn id="4" xr3:uid="{80A1B81E-E1A7-42AB-903F-4BDBBF05E0EE}" name="Difference" totalsRowFunction="sum" dataDxfId="1456" totalsRowDxfId="1457">
      <calculatedColumnFormula>PersonalCare25[[#This Row],[Projected Cost]]-PersonalCare25[[#This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0266483-206C-40A5-BFE8-B1688A15EFAA}" name="Housing1426" displayName="Housing1426" ref="B14:E25" totalsRowCount="1" headerRowDxfId="1451" dataDxfId="1450" totalsRowDxfId="144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927F092F-47D5-4C56-BCC5-77322229FCDE}" name="HOUSING" totalsRowLabel="Subtotal" dataDxfId="1447" totalsRowDxfId="1448"/>
    <tableColumn id="2" xr3:uid="{F940EBF5-88B9-45C2-8ABE-16CE4B54705D}" name="Projected Cost" dataDxfId="1445" totalsRowDxfId="1446"/>
    <tableColumn id="3" xr3:uid="{E8D722BE-4EF7-41B8-B9DE-78CCE4BF6161}" name="Actual Cost" dataDxfId="1443" totalsRowDxfId="1444"/>
    <tableColumn id="4" xr3:uid="{C6926F1F-607A-4762-A008-E9EABF56742D}" name="Difference" totalsRowFunction="sum" dataDxfId="1441" totalsRowDxfId="1442">
      <calculatedColumnFormula>Housing1426[[#This Row],[Projected Cost]]-Housing1426[[#This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ACB8B6D-F75C-4C59-B62A-4F3B4316F39D}" name="Entertainment1527" displayName="Entertainment1527" ref="G14:J24" totalsRowCount="1" headerRowDxfId="1440" dataDxfId="1439" totalsRowDxfId="143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DE8B6AA6-8EA0-4754-9333-27EF645B3D99}" name="ENTERTAINMENT" totalsRowLabel="Subtotal" dataDxfId="1436" totalsRowDxfId="1437"/>
    <tableColumn id="2" xr3:uid="{DB255CB3-42DB-4199-BE25-29028224BEA1}" name="Projected Cost" dataDxfId="1434" totalsRowDxfId="1435"/>
    <tableColumn id="3" xr3:uid="{BF17004C-326B-4BAF-A7BA-8C0907608FEE}" name="Actual Cost" dataDxfId="1432" totalsRowDxfId="1433"/>
    <tableColumn id="4" xr3:uid="{D5F3DAC1-297E-481E-9855-6443DE24544B}" name="Difference" totalsRowFunction="sum" dataDxfId="1430" totalsRowDxfId="1431">
      <calculatedColumnFormula>Entertainment1527[[#This Row],[Projected Cost]]-Entertainment1527[[#This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9C93D54-9CF5-42E0-98A6-B33AA1A1C85F}" name="Loans1628" displayName="Loans1628" ref="G26:J33" totalsRowCount="1" headerRowDxfId="1429" dataDxfId="1428" totalsRowDxfId="142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9D092B69-AE57-4695-B268-07D5D72E22AA}" name="LOANS" totalsRowLabel="Subtotal" dataDxfId="1425" totalsRowDxfId="1426"/>
    <tableColumn id="2" xr3:uid="{DF58C6AE-5B53-4159-92B0-BC8C386A9E99}" name="Projected Cost" dataDxfId="1423" totalsRowDxfId="1424"/>
    <tableColumn id="3" xr3:uid="{593E94BD-D9FD-4244-B281-5DFFDDECBC5A}" name="Actual Cost" dataDxfId="1421" totalsRowDxfId="1422"/>
    <tableColumn id="4" xr3:uid="{940D0A56-AC63-403E-B623-5B740703CFA8}" name="Difference" totalsRowFunction="sum" dataDxfId="1419" totalsRowDxfId="1420">
      <calculatedColumnFormula>Loans1628[[#This Row],[Projected Cost]]-Loans1628[[#This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BA6C704-6E59-4554-BA9A-D339E038FE92}" name="Transportation1729" displayName="Transportation1729" ref="B27:E35" totalsRowCount="1" headerRowDxfId="1418" dataDxfId="1417" totalsRowDxfId="141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3093E75A-3B4E-4758-9700-79FD28973312}" name="TRANSPORTATION" totalsRowLabel="Subtotal" dataDxfId="1414" totalsRowDxfId="1415"/>
    <tableColumn id="2" xr3:uid="{9BCFB6E4-05E0-42FC-8753-55B74F45A426}" name="Projected Cost" dataDxfId="1412" totalsRowDxfId="1413"/>
    <tableColumn id="3" xr3:uid="{552C03D6-91B1-4382-B292-12030732752F}" name="Actual Cost" dataDxfId="1410" totalsRowDxfId="1411"/>
    <tableColumn id="4" xr3:uid="{2A545DAD-789B-43A8-94BF-7B76687525C2}" name="Difference" totalsRowFunction="sum" dataDxfId="1408" totalsRowDxfId="1409">
      <calculatedColumnFormula>Transportation1729[[#This Row],[Projected Cost]]-Transportation1729[[#This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C8C4976-6748-4781-8258-712B56AA7719}" name="Insurance1830" displayName="Insurance1830" ref="B37:E42" totalsRowCount="1" headerRowDxfId="1407" dataDxfId="1406" totalsRowDxfId="140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49BF558C-04B5-4126-976D-C6E99495B0A1}" name="INSURANCE" totalsRowLabel="Subtotal" dataDxfId="1403" totalsRowDxfId="1404"/>
    <tableColumn id="2" xr3:uid="{F74D0332-5289-415E-9F58-8038127E430D}" name="Projected Cost" dataDxfId="1401" totalsRowDxfId="1402"/>
    <tableColumn id="3" xr3:uid="{0870AB83-9BDA-41C6-8743-A4B6849414A3}" name="Actual Cost" dataDxfId="1399" totalsRowDxfId="1400"/>
    <tableColumn id="4" xr3:uid="{B2D4776D-C9A0-4F5B-A4A1-B167F533AFDE}" name="Difference" totalsRowFunction="sum" dataDxfId="1397" totalsRowDxfId="1398">
      <calculatedColumnFormula>Insurance1830[[#This Row],[Projected Cost]]-Insurance1830[[#This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693" dataDxfId="1692" totalsRowDxfId="1691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690" totalsRowDxfId="1689"/>
    <tableColumn id="2" xr3:uid="{00000000-0010-0000-0200-000002000000}" name="Projected Cost" dataDxfId="1688" totalsRowDxfId="1687"/>
    <tableColumn id="3" xr3:uid="{00000000-0010-0000-0200-000003000000}" name="Actual Cost" dataDxfId="1686" totalsRowDxfId="1685"/>
    <tableColumn id="4" xr3:uid="{00000000-0010-0000-0200-000004000000}" name="Difference" totalsRowFunction="sum" dataDxfId="1684" totalsRowDxfId="1683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E631182-E410-4FD4-9281-E2D8792A8BCC}" name="Taxes1931" displayName="Taxes1931" ref="G35:J40" totalsRowCount="1" headerRowDxfId="1396" dataDxfId="1395" totalsRowDxfId="139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A0CE02F7-1534-4A6B-A89C-957BEF8DC3A6}" name="TAXES" totalsRowLabel="Subtotal" dataDxfId="1392" totalsRowDxfId="1393"/>
    <tableColumn id="2" xr3:uid="{B26EAE4F-BDEA-4B4D-9FFB-D66D7993FD19}" name="Projected Cost" dataDxfId="1390" totalsRowDxfId="1391"/>
    <tableColumn id="3" xr3:uid="{1B03BEBF-BBA1-4D6C-B8DF-A53EFB4A6A5B}" name="Actual Cost" dataDxfId="1388" totalsRowDxfId="1389"/>
    <tableColumn id="4" xr3:uid="{8BDA003B-E19A-4A70-BAE2-D3FADC0B3F54}" name="Difference" totalsRowFunction="sum" dataDxfId="1386" totalsRowDxfId="1387">
      <calculatedColumnFormula>Taxes1931[[#This Row],[Projected Cost]]-Taxes1931[[#This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74930398-4683-4183-9229-0DD943A88141}" name="Savings2032" displayName="Savings2032" ref="G42:J46" totalsRowCount="1" headerRowDxfId="1385" dataDxfId="1384" totalsRowDxfId="138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BF08CF97-D15C-4D88-BEDB-599030902310}" name="SAVINGS OR INVESTMENTS" totalsRowLabel="Subtotal" dataDxfId="1381" totalsRowDxfId="1382"/>
    <tableColumn id="2" xr3:uid="{7325B48C-E855-4DF3-9FFB-3F1E7B628BE1}" name="Projected Cost" dataDxfId="1379" totalsRowDxfId="1380"/>
    <tableColumn id="3" xr3:uid="{680CA327-2E42-4500-869C-48853617BD69}" name="Actual Cost" dataDxfId="1377" totalsRowDxfId="1378"/>
    <tableColumn id="4" xr3:uid="{DD698755-D62D-4701-BDBA-39EDB524355F}" name="Difference" totalsRowFunction="sum" dataDxfId="1375" totalsRowDxfId="1376">
      <calculatedColumnFormula>Savings2032[[#This Row],[Projected Cost]]-Savings2032[[#This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2F6EBC1-664A-4E99-9E14-F7FDD3205424}" name="Food2133" displayName="Food2133" ref="B44:E48" totalsRowCount="1" headerRowDxfId="1374" dataDxfId="1373" totalsRowDxfId="137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DAD68F13-481A-4B25-A601-8495FE1E3726}" name="FOOD" totalsRowLabel="Subtotal" dataDxfId="1370" totalsRowDxfId="1371"/>
    <tableColumn id="2" xr3:uid="{9C1E0523-AF0F-4F33-8F94-C34AE0336B6F}" name="Projected Cost" dataDxfId="1368" totalsRowDxfId="1369"/>
    <tableColumn id="3" xr3:uid="{CD17F3C2-4604-4B3E-A742-4C02AB732112}" name="Actual Cost" dataDxfId="1366" totalsRowDxfId="1367"/>
    <tableColumn id="4" xr3:uid="{0F5DB51C-D387-4494-99FB-96843ED57FC9}" name="Difference" totalsRowFunction="sum" dataDxfId="1364" totalsRowDxfId="1365">
      <calculatedColumnFormula>Food2133[[#This Row],[Projected Cost]]-Food2133[[#This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71F6DEF-0AD3-4F2F-9D32-184BC65FF9EB}" name="Gifts2234" displayName="Gifts2234" ref="G48:J52" totalsRowCount="1" headerRowDxfId="1363" dataDxfId="1362" totalsRowDxfId="136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37587D35-7E8A-4486-87CB-C35C7C3B32E3}" name="GIFTS AND DONATIONS" totalsRowLabel="Subtotal" dataDxfId="1359" totalsRowDxfId="1360"/>
    <tableColumn id="2" xr3:uid="{B911D4EB-6A24-48F8-BE80-E052E609AF01}" name="Projected Cost" dataDxfId="1357" totalsRowDxfId="1358"/>
    <tableColumn id="3" xr3:uid="{92F2FEF6-C8CF-4963-BE22-B91D2463E461}" name="Actual Cost" dataDxfId="1355" totalsRowDxfId="1356"/>
    <tableColumn id="4" xr3:uid="{E766D0F8-F63C-4D29-B0B6-52130C803438}" name="Difference" totalsRowFunction="sum" dataDxfId="1353" totalsRowDxfId="1354">
      <calculatedColumnFormula>Gifts2234[[#This Row],[Projected Cost]]-Gifts2234[[#This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C8693B8-2B9A-4280-984B-14FA0C1C2A38}" name="Pets2335" displayName="Pets2335" ref="B50:E56" totalsRowCount="1" headerRowDxfId="1352" dataDxfId="1351" totalsRowDxfId="135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CC68CF1E-C396-45A6-A1D5-F39F8A8C93AE}" name="PETS" totalsRowLabel="Subtotal" dataDxfId="1348" totalsRowDxfId="1349"/>
    <tableColumn id="2" xr3:uid="{607FD6CA-E598-4D99-86B7-2E2D24376E96}" name="Projected Cost" dataDxfId="1346" totalsRowDxfId="1347"/>
    <tableColumn id="3" xr3:uid="{911DE99B-FC4D-40AB-88BC-3BF16F352C78}" name="Actual Cost" dataDxfId="1344" totalsRowDxfId="1345"/>
    <tableColumn id="4" xr3:uid="{8CD95EEC-DEFD-4D0E-9BA5-AB45A7151FF7}" name="Difference" totalsRowFunction="sum" dataDxfId="1342" totalsRowDxfId="1343">
      <calculatedColumnFormula>Pets2335[[#This Row],[Projected Cost]]-Pets2335[[#This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C15BBD6-C4DC-4362-877C-4E1093FB6542}" name="Legal2436" displayName="Legal2436" ref="G54:J59" totalsRowCount="1" headerRowDxfId="1341" dataDxfId="1340" totalsRowDxfId="133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3CBCFCAE-CBAE-4238-9692-4B77689058B4}" name="LEGAL" totalsRowLabel="Subtotal" dataDxfId="1337" totalsRowDxfId="1338"/>
    <tableColumn id="2" xr3:uid="{3A9514B6-BF7C-47F2-8434-DF2853B02EA7}" name="Projected Cost" dataDxfId="1335" totalsRowDxfId="1336"/>
    <tableColumn id="3" xr3:uid="{19FF2DF2-F33D-4D3F-A9E3-3601C17E0E89}" name="Actual Cost" dataDxfId="1333" totalsRowDxfId="1334"/>
    <tableColumn id="4" xr3:uid="{5DF9A652-84BF-46B2-8AE6-AEB8DE6BCDFF}" name="Difference" totalsRowFunction="sum" dataDxfId="1331" totalsRowDxfId="1332">
      <calculatedColumnFormula>Legal2436[[#This Row],[Projected Cost]]-Legal2436[[#This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8E65CAD-CDC6-4ACB-8028-41F6844B40EF}" name="PersonalCare2537" displayName="PersonalCare2537" ref="B58:E66" totalsRowCount="1" headerRowDxfId="1330" dataDxfId="1329" totalsRowDxfId="132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A974F389-0A32-4592-8C9A-D94CC2B653F0}" name="PERSONAL CARE" totalsRowLabel="Subtotal" dataDxfId="1326" totalsRowDxfId="1327"/>
    <tableColumn id="2" xr3:uid="{45995F2C-6816-48B0-ADAC-571ED87436FE}" name="Projected Cost" dataDxfId="1324" totalsRowDxfId="1325"/>
    <tableColumn id="3" xr3:uid="{7F151A14-F390-42CA-8A3D-37F3D367B9B2}" name="Actual Cost" dataDxfId="1322" totalsRowDxfId="1323"/>
    <tableColumn id="4" xr3:uid="{A5A19A59-BDEE-4CD7-B84A-4992A4FB24CC}" name="Difference" totalsRowFunction="sum" dataDxfId="1320" totalsRowDxfId="1321">
      <calculatedColumnFormula>PersonalCare2537[[#This Row],[Projected Cost]]-PersonalCare2537[[#This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0ED3E65-6638-4DCB-8F4B-BA93C537A4C5}" name="Housing142638" displayName="Housing142638" ref="B14:E25" totalsRowCount="1" headerRowDxfId="1319" dataDxfId="1318" totalsRowDxfId="1317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444D4A45-C035-41F1-8137-4B0D5CCC9C58}" name="HOUSING" totalsRowLabel="Subtotal" dataDxfId="1315" totalsRowDxfId="1316"/>
    <tableColumn id="2" xr3:uid="{F35B082F-6D11-4C9F-A712-9C66498055C9}" name="Projected Cost" dataDxfId="1313" totalsRowDxfId="1314"/>
    <tableColumn id="3" xr3:uid="{3C726411-7FC0-4882-98F9-DE3B6C7DDE07}" name="Actual Cost" dataDxfId="1311" totalsRowDxfId="1312"/>
    <tableColumn id="4" xr3:uid="{314836DC-A687-40EF-955C-850A77663DE8}" name="Difference" totalsRowFunction="sum" dataDxfId="1309" totalsRowDxfId="1310">
      <calculatedColumnFormula>Housing142638[[#This Row],[Projected Cost]]-Housing142638[[#This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9D556AF-2B06-4C5E-9BE7-403E71537882}" name="Entertainment152739" displayName="Entertainment152739" ref="G14:J24" totalsRowCount="1" headerRowDxfId="1308" dataDxfId="1307" totalsRowDxfId="1306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F9D32A5C-4B45-4EF5-9F0A-1EF0568DD878}" name="ENTERTAINMENT" totalsRowLabel="Subtotal" dataDxfId="1304" totalsRowDxfId="1305"/>
    <tableColumn id="2" xr3:uid="{903056EB-796E-4161-9A2A-48B0B280F0D1}" name="Projected Cost" dataDxfId="1302" totalsRowDxfId="1303"/>
    <tableColumn id="3" xr3:uid="{09B51298-EC4E-4641-9F6C-6977D5E951D9}" name="Actual Cost" dataDxfId="1300" totalsRowDxfId="1301"/>
    <tableColumn id="4" xr3:uid="{E9881FBF-F63C-45B7-BBC0-8FB8D35E353E}" name="Difference" totalsRowFunction="sum" dataDxfId="1298" totalsRowDxfId="1299">
      <calculatedColumnFormula>Entertainment152739[[#This Row],[Projected Cost]]-Entertainment152739[[#This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48C28401-19D2-48DE-AA3C-00582DC20813}" name="Loans162840" displayName="Loans162840" ref="G26:J33" totalsRowCount="1" headerRowDxfId="1297" dataDxfId="1296" totalsRowDxfId="1295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9A337960-33C0-4BA2-B61B-B508F9AD7FCC}" name="LOANS" totalsRowLabel="Subtotal" dataDxfId="1293" totalsRowDxfId="1294"/>
    <tableColumn id="2" xr3:uid="{C2142326-AB03-4196-B7F5-183711DC845D}" name="Projected Cost" dataDxfId="1291" totalsRowDxfId="1292"/>
    <tableColumn id="3" xr3:uid="{3F4A53B0-1399-4279-BD58-2162F7A8339B}" name="Actual Cost" dataDxfId="1289" totalsRowDxfId="1290"/>
    <tableColumn id="4" xr3:uid="{8FC96CCE-7CC8-4A08-B269-C06246E8415E}" name="Difference" totalsRowFunction="sum" dataDxfId="1287" totalsRowDxfId="1288">
      <calculatedColumnFormula>Loans162840[[#This Row],[Projected Cost]]-Loans162840[[#This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1682" dataDxfId="1681" totalsRowDxfId="1680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1679" totalsRowDxfId="1678"/>
    <tableColumn id="2" xr3:uid="{00000000-0010-0000-0300-000002000000}" name="Projected Cost" dataDxfId="1677" totalsRowDxfId="1676"/>
    <tableColumn id="3" xr3:uid="{00000000-0010-0000-0300-000003000000}" name="Actual Cost" dataDxfId="1675" totalsRowDxfId="1674"/>
    <tableColumn id="4" xr3:uid="{00000000-0010-0000-0300-000004000000}" name="Difference" totalsRowFunction="sum" dataDxfId="1673" totalsRowDxfId="1672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63F057D-A6DD-4602-B35A-A0A5EDED2CEC}" name="Transportation172941" displayName="Transportation172941" ref="B27:E35" totalsRowCount="1" headerRowDxfId="1286" dataDxfId="1285" totalsRowDxfId="1284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ECDBE8C2-5BE1-4C99-B63D-B662C8AAB17C}" name="TRANSPORTATION" totalsRowLabel="Subtotal" dataDxfId="1282" totalsRowDxfId="1283"/>
    <tableColumn id="2" xr3:uid="{9091D998-69FD-4498-B9E5-9993DBF70405}" name="Projected Cost" dataDxfId="1280" totalsRowDxfId="1281"/>
    <tableColumn id="3" xr3:uid="{8DE41D98-B1A2-4213-AB80-DF94604BF8F2}" name="Actual Cost" dataDxfId="1278" totalsRowDxfId="1279"/>
    <tableColumn id="4" xr3:uid="{F8588428-2156-45C8-A45E-696FA118B0ED}" name="Difference" totalsRowFunction="sum" dataDxfId="1276" totalsRowDxfId="1277">
      <calculatedColumnFormula>Transportation172941[[#This Row],[Projected Cost]]-Transportation172941[[#This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764D8FF-D699-49EA-B573-F1BB8398FB4A}" name="Insurance183042" displayName="Insurance183042" ref="B37:E42" totalsRowCount="1" headerRowDxfId="1275" dataDxfId="1274" totalsRowDxfId="1273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4D1A67FF-3C29-4F7F-90AE-F1E2924747F3}" name="INSURANCE" totalsRowLabel="Subtotal" dataDxfId="1271" totalsRowDxfId="1272"/>
    <tableColumn id="2" xr3:uid="{FD21F230-9C5B-434A-9F19-A188421CB7EB}" name="Projected Cost" dataDxfId="1269" totalsRowDxfId="1270"/>
    <tableColumn id="3" xr3:uid="{3503F32F-FFE5-4100-BD72-573DB5F08851}" name="Actual Cost" dataDxfId="1267" totalsRowDxfId="1268"/>
    <tableColumn id="4" xr3:uid="{D8A5F949-81DD-447D-8BB7-80BCF2B4A052}" name="Difference" totalsRowFunction="sum" dataDxfId="1265" totalsRowDxfId="1266">
      <calculatedColumnFormula>Insurance183042[[#This Row],[Projected Cost]]-Insurance183042[[#This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7D8F0F9-87BE-49E2-A126-4831BC5FCBD5}" name="Taxes193143" displayName="Taxes193143" ref="G35:J40" totalsRowCount="1" headerRowDxfId="1264" dataDxfId="1263" totalsRowDxfId="1262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F74431A8-4F61-4AB2-ADE9-8D8E24F0807C}" name="TAXES" totalsRowLabel="Subtotal" dataDxfId="1260" totalsRowDxfId="1261"/>
    <tableColumn id="2" xr3:uid="{09D02E9B-3D1E-41D5-A616-0CF14F8E47B1}" name="Projected Cost" dataDxfId="1258" totalsRowDxfId="1259"/>
    <tableColumn id="3" xr3:uid="{AB53E749-58E4-45B1-94BF-DEC2AA1688FD}" name="Actual Cost" dataDxfId="1256" totalsRowDxfId="1257"/>
    <tableColumn id="4" xr3:uid="{490CAD33-1DE5-479A-B74B-A0F1DD13FC32}" name="Difference" totalsRowFunction="sum" dataDxfId="1254" totalsRowDxfId="1255">
      <calculatedColumnFormula>Taxes193143[[#This Row],[Projected Cost]]-Taxes193143[[#This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21B42666-9165-4135-A450-97ACB6CF8792}" name="Savings203244" displayName="Savings203244" ref="G42:J46" totalsRowCount="1" headerRowDxfId="1253" dataDxfId="1252" totalsRowDxfId="1251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1569AAB7-119A-4E28-A86C-25B15C19C6EC}" name="SAVINGS OR INVESTMENTS" totalsRowLabel="Subtotal" dataDxfId="1249" totalsRowDxfId="1250"/>
    <tableColumn id="2" xr3:uid="{B5BED5BD-C859-48B8-A835-B398DD7FE485}" name="Projected Cost" dataDxfId="1247" totalsRowDxfId="1248"/>
    <tableColumn id="3" xr3:uid="{F1CEA8D4-8AE0-4F57-B99D-1BDD2F851068}" name="Actual Cost" dataDxfId="1245" totalsRowDxfId="1246"/>
    <tableColumn id="4" xr3:uid="{B2CB3B72-BB53-4251-B48E-62549770EC7F}" name="Difference" totalsRowFunction="sum" dataDxfId="1243" totalsRowDxfId="1244">
      <calculatedColumnFormula>Savings203244[[#This Row],[Projected Cost]]-Savings203244[[#This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E695BF9-F2A7-41BC-85DA-0D990529D144}" name="Food213345" displayName="Food213345" ref="B44:E48" totalsRowCount="1" headerRowDxfId="1242" dataDxfId="1241" totalsRowDxfId="1240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F511AAA9-613E-4C7C-96C0-7D9343CAAF65}" name="FOOD" totalsRowLabel="Subtotal" dataDxfId="1238" totalsRowDxfId="1239"/>
    <tableColumn id="2" xr3:uid="{6AFD36D7-222E-4217-AA1F-8AF8A95854F6}" name="Projected Cost" dataDxfId="1236" totalsRowDxfId="1237"/>
    <tableColumn id="3" xr3:uid="{BEE0E15E-BF12-4044-B8FD-2167910E2410}" name="Actual Cost" dataDxfId="1234" totalsRowDxfId="1235"/>
    <tableColumn id="4" xr3:uid="{102FD551-527B-41EE-9F91-1D83110A1D0D}" name="Difference" totalsRowFunction="sum" dataDxfId="1232" totalsRowDxfId="1233">
      <calculatedColumnFormula>Food213345[[#This Row],[Projected Cost]]-Food213345[[#This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AD66613-57F9-498D-BA8D-5D951F7EBC6A}" name="Gifts223446" displayName="Gifts223446" ref="G48:J52" totalsRowCount="1" headerRowDxfId="1231" dataDxfId="1230" totalsRowDxfId="1229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FB26084B-DD21-4CC2-81C5-FA2EA6DF5083}" name="GIFTS AND DONATIONS" totalsRowLabel="Subtotal" dataDxfId="1227" totalsRowDxfId="1228"/>
    <tableColumn id="2" xr3:uid="{7896B05D-84BF-4D84-8002-9201F7F57AB7}" name="Projected Cost" dataDxfId="1225" totalsRowDxfId="1226"/>
    <tableColumn id="3" xr3:uid="{6AF9215D-14BD-48D1-9521-7D5E2CCF2000}" name="Actual Cost" dataDxfId="1223" totalsRowDxfId="1224"/>
    <tableColumn id="4" xr3:uid="{D684F847-B02D-45FC-BD0C-ABE76B038736}" name="Difference" totalsRowFunction="sum" dataDxfId="1221" totalsRowDxfId="1222">
      <calculatedColumnFormula>Gifts223446[[#This Row],[Projected Cost]]-Gifts223446[[#This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EDF684C-FB90-4A1C-B90C-75899DE95FB4}" name="Pets233547" displayName="Pets233547" ref="B50:E56" totalsRowCount="1" headerRowDxfId="1220" dataDxfId="1219" totalsRowDxfId="1218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FC8DAE6A-2EBD-459B-AC29-273AE3ABAFB1}" name="PETS" totalsRowLabel="Subtotal" dataDxfId="1216" totalsRowDxfId="1217"/>
    <tableColumn id="2" xr3:uid="{6761F43B-7AD7-43F1-8BB5-D368E6BDFE1F}" name="Projected Cost" dataDxfId="1214" totalsRowDxfId="1215"/>
    <tableColumn id="3" xr3:uid="{F31A7E72-D431-47EF-94DB-E3F580CAB870}" name="Actual Cost" dataDxfId="1212" totalsRowDxfId="1213"/>
    <tableColumn id="4" xr3:uid="{07FC3416-5657-45CC-9ADF-278ED0C93E3B}" name="Difference" totalsRowFunction="sum" dataDxfId="1210" totalsRowDxfId="1211">
      <calculatedColumnFormula>Pets233547[[#This Row],[Projected Cost]]-Pets233547[[#This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3D42017-BB9E-4DF4-ADB6-00F581EA61C5}" name="Legal243648" displayName="Legal243648" ref="G54:J59" totalsRowCount="1" headerRowDxfId="1209" dataDxfId="1208" totalsRowDxfId="1207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4F1A6F45-CC89-40C0-B85E-DDF7DD479F2B}" name="LEGAL" totalsRowLabel="Subtotal" dataDxfId="1205" totalsRowDxfId="1206"/>
    <tableColumn id="2" xr3:uid="{AE53DD2F-959A-4B84-883C-0B1136B03352}" name="Projected Cost" dataDxfId="1203" totalsRowDxfId="1204"/>
    <tableColumn id="3" xr3:uid="{F1C95B83-E49B-4B29-A8EA-B8ED78FA1D50}" name="Actual Cost" dataDxfId="1201" totalsRowDxfId="1202"/>
    <tableColumn id="4" xr3:uid="{639CD0E4-BCD7-432D-9D12-EA0ED9A50750}" name="Difference" totalsRowFunction="sum" dataDxfId="1199" totalsRowDxfId="1200">
      <calculatedColumnFormula>Legal243648[[#This Row],[Projected Cost]]-Legal243648[[#This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8FA68567-08E5-4AC9-8E32-AB3002328610}" name="PersonalCare253749" displayName="PersonalCare253749" ref="B58:E66" totalsRowCount="1" headerRowDxfId="1198" dataDxfId="1197" totalsRowDxfId="1196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EE87A96D-F824-46DA-9A96-8C5115A338E7}" name="PERSONAL CARE" totalsRowLabel="Subtotal" dataDxfId="1194" totalsRowDxfId="1195"/>
    <tableColumn id="2" xr3:uid="{95F1B732-CFE5-48C2-990D-625BE73A6FC9}" name="Projected Cost" dataDxfId="1192" totalsRowDxfId="1193"/>
    <tableColumn id="3" xr3:uid="{5C6ABE26-6ACE-4507-9764-CD8D4FF73995}" name="Actual Cost" dataDxfId="1190" totalsRowDxfId="1191"/>
    <tableColumn id="4" xr3:uid="{9C2B9A36-BB68-4DB9-B9D8-3AC22149735C}" name="Difference" totalsRowFunction="sum" dataDxfId="1188" totalsRowDxfId="1189">
      <calculatedColumnFormula>PersonalCare253749[[#This Row],[Projected Cost]]-PersonalCare253749[[#This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10B103B-A5C5-4DC1-A38C-B6633B06CC16}" name="Housing14263862" displayName="Housing14263862" ref="B14:E25" totalsRowCount="1" headerRowDxfId="1055" dataDxfId="1054" totalsRowDxfId="1053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C5B3C22-989A-48F0-9B0D-F8615AFA6807}" name="HOUSING" totalsRowLabel="Subtotal" dataDxfId="1051" totalsRowDxfId="1052"/>
    <tableColumn id="2" xr3:uid="{1BBB1B3F-A176-4445-A5F5-139546A1934B}" name="Projected Cost" dataDxfId="1049" totalsRowDxfId="1050"/>
    <tableColumn id="3" xr3:uid="{B0AA4FBD-27B0-43FF-BF87-7B30D529251B}" name="Actual Cost" dataDxfId="1047" totalsRowDxfId="1048"/>
    <tableColumn id="4" xr3:uid="{DBDE5E0B-4855-491D-ACCA-E8D54B511078}" name="Difference" totalsRowFunction="sum" dataDxfId="1045" totalsRowDxfId="1046">
      <calculatedColumnFormula>Housing14263862[[#This Row],[Projected Cost]]-Housing14263862[[#This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1671" dataDxfId="1670" totalsRowDxfId="1669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1668" totalsRowDxfId="1667"/>
    <tableColumn id="2" xr3:uid="{00000000-0010-0000-0400-000002000000}" name="Projected Cost" dataDxfId="1666" totalsRowDxfId="1665"/>
    <tableColumn id="3" xr3:uid="{00000000-0010-0000-0400-000003000000}" name="Actual Cost" dataDxfId="1664" totalsRowDxfId="1663"/>
    <tableColumn id="4" xr3:uid="{00000000-0010-0000-0400-000004000000}" name="Difference" totalsRowFunction="sum" dataDxfId="1662" totalsRowDxfId="1661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5F302FF-FD56-427F-95F0-81D983DCABA3}" name="Entertainment15273963" displayName="Entertainment15273963" ref="G14:J24" totalsRowCount="1" headerRowDxfId="1044" dataDxfId="1043" totalsRowDxfId="1042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F6BA66D2-1157-41BA-B3F0-079B3D0BA3CB}" name="ENTERTAINMENT" totalsRowLabel="Subtotal" dataDxfId="1040" totalsRowDxfId="1041"/>
    <tableColumn id="2" xr3:uid="{DBE48C1F-FD44-4C5D-B612-9A9977BB3943}" name="Projected Cost" dataDxfId="1038" totalsRowDxfId="1039"/>
    <tableColumn id="3" xr3:uid="{475F98C1-E643-4F0F-96E3-B9703E6B3FCA}" name="Actual Cost" dataDxfId="1036" totalsRowDxfId="1037"/>
    <tableColumn id="4" xr3:uid="{B4E35AFE-6C90-49C5-9234-7404EDB598FD}" name="Difference" totalsRowFunction="sum" dataDxfId="1034" totalsRowDxfId="1035">
      <calculatedColumnFormula>Entertainment15273963[[#This Row],[Projected Cost]]-Entertainment15273963[[#This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AE62C1E-57BF-4F6C-A639-E631A3951ACC}" name="Loans16284064" displayName="Loans16284064" ref="G26:J33" totalsRowCount="1" headerRowDxfId="1033" dataDxfId="1032" totalsRowDxfId="1031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68B4B812-5699-4EC2-ABB2-5487EB763B6C}" name="LOANS" totalsRowLabel="Subtotal" dataDxfId="1029" totalsRowDxfId="1030"/>
    <tableColumn id="2" xr3:uid="{8E08A898-2019-45A2-AC80-6BAE463B185D}" name="Projected Cost" dataDxfId="1027" totalsRowDxfId="1028"/>
    <tableColumn id="3" xr3:uid="{0E984761-19B5-4CEF-92A8-8D65DEE53C8C}" name="Actual Cost" dataDxfId="1025" totalsRowDxfId="1026"/>
    <tableColumn id="4" xr3:uid="{39F5937C-C227-4254-AB5D-1BDC8C9FA1C0}" name="Difference" totalsRowFunction="sum" dataDxfId="1023" totalsRowDxfId="1024">
      <calculatedColumnFormula>Loans16284064[[#This Row],[Projected Cost]]-Loans16284064[[#This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A02360DE-6EE8-4805-9DD0-F529C6672A45}" name="Transportation17294165" displayName="Transportation17294165" ref="B27:E35" totalsRowCount="1" headerRowDxfId="1022" dataDxfId="1021" totalsRowDxfId="1020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F4252243-AF3A-4D84-858F-4A43E2255410}" name="TRANSPORTATION" totalsRowLabel="Subtotal" dataDxfId="1018" totalsRowDxfId="1019"/>
    <tableColumn id="2" xr3:uid="{6F6EF0FE-C6B7-4A30-8880-A5096350FE21}" name="Projected Cost" dataDxfId="1016" totalsRowDxfId="1017"/>
    <tableColumn id="3" xr3:uid="{4CE41EA0-0233-4347-97E1-88D08A8EA217}" name="Actual Cost" dataDxfId="1014" totalsRowDxfId="1015"/>
    <tableColumn id="4" xr3:uid="{09168E8B-C309-43CA-A2F1-CD5A13596B52}" name="Difference" totalsRowFunction="sum" dataDxfId="1012" totalsRowDxfId="1013">
      <calculatedColumnFormula>Transportation17294165[[#This Row],[Projected Cost]]-Transportation17294165[[#This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44B395C-C4A8-4532-B2D4-17024E35C14C}" name="Insurance18304266" displayName="Insurance18304266" ref="B37:E42" totalsRowCount="1" headerRowDxfId="1011" dataDxfId="1010" totalsRowDxfId="1009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DDE8128F-6950-48EC-8983-DB3076032E61}" name="INSURANCE" totalsRowLabel="Subtotal" dataDxfId="1007" totalsRowDxfId="1008"/>
    <tableColumn id="2" xr3:uid="{FBD5BD82-8510-4FEB-A2E4-11F1D599323C}" name="Projected Cost" dataDxfId="1005" totalsRowDxfId="1006"/>
    <tableColumn id="3" xr3:uid="{0F757097-AC78-4248-BB2D-B2CA901CE0FD}" name="Actual Cost" dataDxfId="1003" totalsRowDxfId="1004"/>
    <tableColumn id="4" xr3:uid="{2D67B815-CCDF-4B26-A165-FB667ECF72C2}" name="Difference" totalsRowFunction="sum" dataDxfId="1001" totalsRowDxfId="1002">
      <calculatedColumnFormula>Insurance18304266[[#This Row],[Projected Cost]]-Insurance18304266[[#This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EA8F31E7-7FF3-4E54-A910-5F970CFAF732}" name="Taxes19314367" displayName="Taxes19314367" ref="G35:J40" totalsRowCount="1" headerRowDxfId="1000" dataDxfId="999" totalsRowDxfId="998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3CBCBBE7-66E9-4A9E-A334-7286D9C72C1B}" name="TAXES" totalsRowLabel="Subtotal" dataDxfId="996" totalsRowDxfId="997"/>
    <tableColumn id="2" xr3:uid="{27008D3D-3A09-441C-A343-72726C663107}" name="Projected Cost" dataDxfId="994" totalsRowDxfId="995"/>
    <tableColumn id="3" xr3:uid="{D2837329-1144-4A15-8D2B-4AE3DDC2895A}" name="Actual Cost" dataDxfId="992" totalsRowDxfId="993"/>
    <tableColumn id="4" xr3:uid="{F2C5B147-C114-40DF-AF85-066BB60D330E}" name="Difference" totalsRowFunction="sum" dataDxfId="990" totalsRowDxfId="991">
      <calculatedColumnFormula>Taxes19314367[[#This Row],[Projected Cost]]-Taxes19314367[[#This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3072B732-317A-4C79-9EEB-9DD6E65A01B0}" name="Savings20324468" displayName="Savings20324468" ref="G42:J46" totalsRowCount="1" headerRowDxfId="989" dataDxfId="988" totalsRowDxfId="987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DCB2B71-C84C-457B-80F0-678DFF9B4DED}" name="SAVINGS OR INVESTMENTS" totalsRowLabel="Subtotal" dataDxfId="985" totalsRowDxfId="986"/>
    <tableColumn id="2" xr3:uid="{2B9C8668-6B0A-4C50-A1CE-D404995A19B5}" name="Projected Cost" dataDxfId="983" totalsRowDxfId="984"/>
    <tableColumn id="3" xr3:uid="{0D7700C0-D511-4904-8ACD-D8C7ED7D03AF}" name="Actual Cost" dataDxfId="981" totalsRowDxfId="982"/>
    <tableColumn id="4" xr3:uid="{E80420EA-72E5-4CAF-997A-A36A354FE376}" name="Difference" totalsRowFunction="sum" dataDxfId="979" totalsRowDxfId="980">
      <calculatedColumnFormula>Savings20324468[[#This Row],[Projected Cost]]-Savings20324468[[#This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2C866650-1D0E-430D-88F5-B87BFD8DB2F2}" name="Food21334569" displayName="Food21334569" ref="B44:E48" totalsRowCount="1" headerRowDxfId="978" dataDxfId="977" totalsRowDxfId="976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9C898C26-958F-4D4B-A665-F682412D2E30}" name="FOOD" totalsRowLabel="Subtotal" dataDxfId="974" totalsRowDxfId="975"/>
    <tableColumn id="2" xr3:uid="{02F9CF8D-834F-4361-AD3C-03C9D80FC06E}" name="Projected Cost" dataDxfId="972" totalsRowDxfId="973"/>
    <tableColumn id="3" xr3:uid="{18EB26FB-8E1E-4C08-BFC4-526A8FBE1260}" name="Actual Cost" dataDxfId="970" totalsRowDxfId="971"/>
    <tableColumn id="4" xr3:uid="{3099C330-0D0E-455A-B51E-DA0B8F0D0A90}" name="Difference" totalsRowFunction="sum" dataDxfId="968" totalsRowDxfId="969">
      <calculatedColumnFormula>Food21334569[[#This Row],[Projected Cost]]-Food21334569[[#This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14DAF26C-368E-4F4E-BEC3-113F4AA706A1}" name="Gifts22344670" displayName="Gifts22344670" ref="G48:J52" totalsRowCount="1" headerRowDxfId="967" dataDxfId="966" totalsRowDxfId="965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D44C4C68-7EED-4CFF-9544-003BF1F5B2CD}" name="GIFTS AND DONATIONS" totalsRowLabel="Subtotal" dataDxfId="963" totalsRowDxfId="964"/>
    <tableColumn id="2" xr3:uid="{AA63C784-9FE4-4109-9666-F21854454916}" name="Projected Cost" dataDxfId="961" totalsRowDxfId="962"/>
    <tableColumn id="3" xr3:uid="{7546322A-5ADA-4425-A07D-CC6324AC837D}" name="Actual Cost" dataDxfId="959" totalsRowDxfId="960"/>
    <tableColumn id="4" xr3:uid="{F21DBC92-DDD6-425F-938C-CCE0555039E2}" name="Difference" totalsRowFunction="sum" dataDxfId="957" totalsRowDxfId="958">
      <calculatedColumnFormula>Gifts22344670[[#This Row],[Projected Cost]]-Gifts22344670[[#This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A1F4FC9F-F4EF-4038-8C19-E27C9D2D8449}" name="Pets23354771" displayName="Pets23354771" ref="B50:E56" totalsRowCount="1" headerRowDxfId="956" dataDxfId="955" totalsRowDxfId="954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A19A7E54-5317-4764-8391-71E810F25AB9}" name="PETS" totalsRowLabel="Subtotal" dataDxfId="952" totalsRowDxfId="953"/>
    <tableColumn id="2" xr3:uid="{C9A7FE2F-5E9B-4EE0-A0DF-9A1E2F34E286}" name="Projected Cost" dataDxfId="950" totalsRowDxfId="951"/>
    <tableColumn id="3" xr3:uid="{E2CD2D9A-B018-418C-BC9D-E31E5AF23087}" name="Actual Cost" dataDxfId="948" totalsRowDxfId="949"/>
    <tableColumn id="4" xr3:uid="{E7251823-BE1E-446C-8890-19ECFE490B9E}" name="Difference" totalsRowFunction="sum" dataDxfId="946" totalsRowDxfId="947">
      <calculatedColumnFormula>Pets23354771[[#This Row],[Projected Cost]]-Pets23354771[[#This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52178DA0-21F6-4F2F-BFEA-434D899DF99A}" name="Legal24364872" displayName="Legal24364872" ref="G54:J59" totalsRowCount="1" headerRowDxfId="945" dataDxfId="944" totalsRowDxfId="943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55100F5A-09B8-4CF1-B275-BF2CD5FF0B37}" name="LEGAL" totalsRowLabel="Subtotal" dataDxfId="941" totalsRowDxfId="942"/>
    <tableColumn id="2" xr3:uid="{DF83906A-06E8-4133-8289-5F946036CA73}" name="Projected Cost" dataDxfId="939" totalsRowDxfId="940"/>
    <tableColumn id="3" xr3:uid="{22D2049F-805B-452A-81BE-0C7283E20928}" name="Actual Cost" dataDxfId="937" totalsRowDxfId="938"/>
    <tableColumn id="4" xr3:uid="{7DA38A0B-D3D0-449A-930E-7FCDD33EC4A8}" name="Difference" totalsRowFunction="sum" dataDxfId="935" totalsRowDxfId="936">
      <calculatedColumnFormula>Legal24364872[[#This Row],[Projected Cost]]-Legal24364872[[#This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1660" dataDxfId="1659" totalsRowDxfId="1658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1657" totalsRowDxfId="1656"/>
    <tableColumn id="2" xr3:uid="{00000000-0010-0000-0500-000002000000}" name="Projected Cost" dataDxfId="1655" totalsRowDxfId="1654"/>
    <tableColumn id="3" xr3:uid="{00000000-0010-0000-0500-000003000000}" name="Actual Cost" dataDxfId="1653" totalsRowDxfId="1652"/>
    <tableColumn id="4" xr3:uid="{00000000-0010-0000-0500-000004000000}" name="Difference" totalsRowFunction="sum" dataDxfId="1651" totalsRowDxfId="1650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AAF2CA38-4E47-421B-B789-3E8A8B834400}" name="PersonalCare25374973" displayName="PersonalCare25374973" ref="B58:E66" totalsRowCount="1" headerRowDxfId="934" dataDxfId="933" totalsRowDxfId="932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D28AA900-34AD-4DE5-AC9A-66098719465C}" name="PERSONAL CARE" totalsRowLabel="Subtotal" dataDxfId="930" totalsRowDxfId="931"/>
    <tableColumn id="2" xr3:uid="{D395A6B0-4B6F-478B-91D9-429D9C3844A3}" name="Projected Cost" dataDxfId="928" totalsRowDxfId="929"/>
    <tableColumn id="3" xr3:uid="{8D17211B-DB00-45DE-B083-028347129EB8}" name="Actual Cost" dataDxfId="926" totalsRowDxfId="927"/>
    <tableColumn id="4" xr3:uid="{9C169982-7A7F-4DB9-8BDB-1C7BC620D4EF}" name="Difference" totalsRowFunction="sum" dataDxfId="924" totalsRowDxfId="925">
      <calculatedColumnFormula>PersonalCare25374973[[#This Row],[Projected Cost]]-PersonalCare25374973[[#This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FCE76C1-2DE3-4627-9EBC-1F9B90BA4B75}" name="Housing142650" displayName="Housing142650" ref="B14:E25" totalsRowCount="1" headerRowDxfId="1187" dataDxfId="1186" totalsRowDxfId="1185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BFD01798-A731-4020-AC2C-CACFDA0499E9}" name="HOUSING" totalsRowLabel="Subtotal" dataDxfId="1183" totalsRowDxfId="1184"/>
    <tableColumn id="2" xr3:uid="{CD817206-AD8A-4FE5-A71E-8DBAE56AD8DC}" name="Projected Cost" dataDxfId="1181" totalsRowDxfId="1182"/>
    <tableColumn id="3" xr3:uid="{F03E7C0A-7D37-4751-B82D-59B9B0D365D3}" name="Actual Cost" dataDxfId="1179" totalsRowDxfId="1180"/>
    <tableColumn id="4" xr3:uid="{858ACC95-FABB-4EEE-9215-A88017BA7174}" name="Difference" totalsRowFunction="sum" dataDxfId="1177" totalsRowDxfId="1178">
      <calculatedColumnFormula>Housing142650[[#This Row],[Projected Cost]]-Housing142650[[#This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05EBC9B-FB1F-4826-BB3E-C7C7894985B1}" name="Entertainment152751" displayName="Entertainment152751" ref="G14:J24" totalsRowCount="1" headerRowDxfId="1176" dataDxfId="1175" totalsRowDxfId="1174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290B6B11-D1EC-4C0D-895D-1D37CD4F87A2}" name="ENTERTAINMENT" totalsRowLabel="Subtotal" dataDxfId="1172" totalsRowDxfId="1173"/>
    <tableColumn id="2" xr3:uid="{FCDD859A-B983-4033-9C9F-B06EFC477BDB}" name="Projected Cost" dataDxfId="1170" totalsRowDxfId="1171"/>
    <tableColumn id="3" xr3:uid="{205A25CC-E804-4C53-8B9C-A0B7A7B9067C}" name="Actual Cost" dataDxfId="1168" totalsRowDxfId="1169"/>
    <tableColumn id="4" xr3:uid="{4C9559F6-9EC8-4653-A744-37B0C4128D07}" name="Difference" totalsRowFunction="sum" dataDxfId="1166" totalsRowDxfId="1167">
      <calculatedColumnFormula>Entertainment152751[[#This Row],[Projected Cost]]-Entertainment152751[[#This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4281F3F-FD7D-4F3F-9271-4C6A7A0448FB}" name="Loans162852" displayName="Loans162852" ref="G26:J33" totalsRowCount="1" headerRowDxfId="1165" dataDxfId="1164" totalsRowDxfId="1163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BDBCA642-9345-42F9-8EF8-2C05D2140F1D}" name="LOANS" totalsRowLabel="Subtotal" dataDxfId="1161" totalsRowDxfId="1162"/>
    <tableColumn id="2" xr3:uid="{B9DB581D-D8B9-4868-A0FB-131D589B63E7}" name="Projected Cost" dataDxfId="1159" totalsRowDxfId="1160"/>
    <tableColumn id="3" xr3:uid="{96FFFF05-EA6A-4CEB-AF8F-2948EF9035DD}" name="Actual Cost" dataDxfId="1157" totalsRowDxfId="1158"/>
    <tableColumn id="4" xr3:uid="{C37943E1-6287-4C6B-8305-1E796E85732D}" name="Difference" totalsRowFunction="sum" dataDxfId="1155" totalsRowDxfId="1156">
      <calculatedColumnFormula>Loans162852[[#This Row],[Projected Cost]]-Loans162852[[#This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B98FFBFF-F5BF-4FD6-82E1-C0C503D959DB}" name="Transportation172953" displayName="Transportation172953" ref="B27:E35" totalsRowCount="1" headerRowDxfId="1154" dataDxfId="1153" totalsRowDxfId="1152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14E5CF7C-1BB2-48ED-9935-C56CE19F66EE}" name="TRANSPORTATION" totalsRowLabel="Subtotal" dataDxfId="1150" totalsRowDxfId="1151"/>
    <tableColumn id="2" xr3:uid="{83C87C7C-05AA-41BD-BA2F-2E57B156A2C8}" name="Projected Cost" dataDxfId="1148" totalsRowDxfId="1149"/>
    <tableColumn id="3" xr3:uid="{4671ACA5-7382-4B49-98F2-5274272CBB28}" name="Actual Cost" dataDxfId="1146" totalsRowDxfId="1147"/>
    <tableColumn id="4" xr3:uid="{50E3451C-B80E-4231-84AF-563839B13576}" name="Difference" totalsRowFunction="sum" dataDxfId="1144" totalsRowDxfId="1145">
      <calculatedColumnFormula>Transportation172953[[#This Row],[Projected Cost]]-Transportation172953[[#This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25B5ECE-0F2D-45D2-8569-5D6DF29955ED}" name="Insurance183054" displayName="Insurance183054" ref="B37:E42" totalsRowCount="1" headerRowDxfId="1143" dataDxfId="1142" totalsRowDxfId="1141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98A6F7D4-D3D3-45E6-BFF4-8F4450975FB4}" name="INSURANCE" totalsRowLabel="Subtotal" dataDxfId="1139" totalsRowDxfId="1140"/>
    <tableColumn id="2" xr3:uid="{D831430B-51E3-4C53-8E36-023D866F01C3}" name="Projected Cost" dataDxfId="1137" totalsRowDxfId="1138"/>
    <tableColumn id="3" xr3:uid="{10C6EBA3-5C49-4365-82E5-4DD66B89BFE0}" name="Actual Cost" dataDxfId="1135" totalsRowDxfId="1136"/>
    <tableColumn id="4" xr3:uid="{894E22DD-4F20-4303-8E74-86803FF405BE}" name="Difference" totalsRowFunction="sum" dataDxfId="1133" totalsRowDxfId="1134">
      <calculatedColumnFormula>Insurance183054[[#This Row],[Projected Cost]]-Insurance183054[[#This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9D0CA72-CD7C-4110-94A4-C67680CA8481}" name="Taxes193155" displayName="Taxes193155" ref="G35:J40" totalsRowCount="1" headerRowDxfId="1132" dataDxfId="1131" totalsRowDxfId="1130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D9844782-A24E-4F0D-B405-AED24885E608}" name="TAXES" totalsRowLabel="Subtotal" dataDxfId="1128" totalsRowDxfId="1129"/>
    <tableColumn id="2" xr3:uid="{3BB9ADAE-9067-4875-8D67-7FFB43953368}" name="Projected Cost" dataDxfId="1126" totalsRowDxfId="1127"/>
    <tableColumn id="3" xr3:uid="{A1D7239B-5487-450F-9948-F8630E1CA5E6}" name="Actual Cost" dataDxfId="1124" totalsRowDxfId="1125"/>
    <tableColumn id="4" xr3:uid="{95A3B684-A531-458E-996C-9987D7F5AC2F}" name="Difference" totalsRowFunction="sum" dataDxfId="1122" totalsRowDxfId="1123">
      <calculatedColumnFormula>Taxes193155[[#This Row],[Projected Cost]]-Taxes193155[[#This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2E1FC62-996B-416A-8200-61F02E4F69EA}" name="Savings203256" displayName="Savings203256" ref="G42:J46" totalsRowCount="1" headerRowDxfId="1121" dataDxfId="1120" totalsRowDxfId="1119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4B6A3C19-7FED-44DF-8C5B-6E7B965A1747}" name="SAVINGS OR INVESTMENTS" totalsRowLabel="Subtotal" dataDxfId="1117" totalsRowDxfId="1118"/>
    <tableColumn id="2" xr3:uid="{BD0F1971-3EB7-43EA-9D73-EC89349E559B}" name="Projected Cost" dataDxfId="1115" totalsRowDxfId="1116"/>
    <tableColumn id="3" xr3:uid="{56EAB488-AFB9-4F82-84CA-E725E0EA3E7C}" name="Actual Cost" dataDxfId="1113" totalsRowDxfId="1114"/>
    <tableColumn id="4" xr3:uid="{68848BEA-5687-4550-A6B3-8ADA13B2269F}" name="Difference" totalsRowFunction="sum" dataDxfId="1111" totalsRowDxfId="1112">
      <calculatedColumnFormula>Savings203256[[#This Row],[Projected Cost]]-Savings203256[[#This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CC9ABBAD-A955-420A-ACC4-66AF8FA6A6C4}" name="Food213357" displayName="Food213357" ref="B44:E48" totalsRowCount="1" headerRowDxfId="1110" dataDxfId="1109" totalsRowDxfId="1108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3E04972C-B0AC-4063-8959-01BCBE8B6B90}" name="FOOD" totalsRowLabel="Subtotal" dataDxfId="1106" totalsRowDxfId="1107"/>
    <tableColumn id="2" xr3:uid="{6485E0AE-3F5E-474F-BD49-E8D119D9C09D}" name="Projected Cost" dataDxfId="1104" totalsRowDxfId="1105"/>
    <tableColumn id="3" xr3:uid="{2451826F-F34A-4932-A3E6-04BB35610BD7}" name="Actual Cost" dataDxfId="1102" totalsRowDxfId="1103"/>
    <tableColumn id="4" xr3:uid="{C0DFE58F-EB89-4A41-975C-6642FE99AE33}" name="Difference" totalsRowFunction="sum" dataDxfId="1100" totalsRowDxfId="1101">
      <calculatedColumnFormula>Food213357[[#This Row],[Projected Cost]]-Food213357[[#This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C692CE52-E9B8-47CA-B570-026338EAE088}" name="Gifts223458" displayName="Gifts223458" ref="G48:J52" totalsRowCount="1" headerRowDxfId="1099" dataDxfId="1098" totalsRowDxfId="1097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B59AA935-5E1B-4BC2-95DA-35CF19989617}" name="GIFTS AND DONATIONS" totalsRowLabel="Subtotal" dataDxfId="1095" totalsRowDxfId="1096"/>
    <tableColumn id="2" xr3:uid="{7CC9872E-AC5A-4B50-A5BE-158CAB7356AE}" name="Projected Cost" dataDxfId="1093" totalsRowDxfId="1094"/>
    <tableColumn id="3" xr3:uid="{71FF3A3D-2933-4864-BDDE-C51F540E21FD}" name="Actual Cost" dataDxfId="1091" totalsRowDxfId="1092"/>
    <tableColumn id="4" xr3:uid="{672B6538-4C04-4710-B6E6-0050F29A3416}" name="Difference" totalsRowFunction="sum" dataDxfId="1089" totalsRowDxfId="1090">
      <calculatedColumnFormula>Gifts223458[[#This Row],[Projected Cost]]-Gifts223458[[#This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1649" dataDxfId="1648" totalsRowDxfId="1647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1646" totalsRowDxfId="1645"/>
    <tableColumn id="2" xr3:uid="{00000000-0010-0000-0600-000002000000}" name="Projected Cost" dataDxfId="1644" totalsRowDxfId="1643"/>
    <tableColumn id="3" xr3:uid="{00000000-0010-0000-0600-000003000000}" name="Actual Cost" dataDxfId="1642" totalsRowDxfId="1641"/>
    <tableColumn id="4" xr3:uid="{00000000-0010-0000-0600-000004000000}" name="Difference" totalsRowFunction="sum" dataDxfId="1640" totalsRowDxfId="1639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198785E-525D-499E-B23E-82D47333AE74}" name="Pets233559" displayName="Pets233559" ref="B50:E56" totalsRowCount="1" headerRowDxfId="1088" dataDxfId="1087" totalsRowDxfId="1086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F3F29407-8AB8-41B0-8599-F978E6D2A027}" name="PETS" totalsRowLabel="Subtotal" dataDxfId="1084" totalsRowDxfId="1085"/>
    <tableColumn id="2" xr3:uid="{6A222700-D105-47F4-9C0C-E3D4B3D909A9}" name="Projected Cost" dataDxfId="1082" totalsRowDxfId="1083"/>
    <tableColumn id="3" xr3:uid="{3FF2F402-5F38-436B-A5F7-67729AD2EB43}" name="Actual Cost" dataDxfId="1080" totalsRowDxfId="1081"/>
    <tableColumn id="4" xr3:uid="{4505830A-3AE0-4971-8665-9580FE12C7A3}" name="Difference" totalsRowFunction="sum" dataDxfId="1078" totalsRowDxfId="1079">
      <calculatedColumnFormula>Pets233559[[#This Row],[Projected Cost]]-Pets233559[[#This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812E2595-5262-4D4B-A155-7E81593A9B03}" name="Legal243660" displayName="Legal243660" ref="G54:J59" totalsRowCount="1" headerRowDxfId="1077" dataDxfId="1076" totalsRowDxfId="1075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86161754-57EF-495F-B1F5-6CD844236A01}" name="LEGAL" totalsRowLabel="Subtotal" dataDxfId="1073" totalsRowDxfId="1074"/>
    <tableColumn id="2" xr3:uid="{E1A30F05-8F0B-4769-8602-67FE46D2AC83}" name="Projected Cost" dataDxfId="1071" totalsRowDxfId="1072"/>
    <tableColumn id="3" xr3:uid="{F382930F-5020-4968-B7CF-3F01F39B21E8}" name="Actual Cost" dataDxfId="1069" totalsRowDxfId="1070"/>
    <tableColumn id="4" xr3:uid="{EDE778C0-3181-4371-9497-779B2C546A51}" name="Difference" totalsRowFunction="sum" dataDxfId="1067" totalsRowDxfId="1068">
      <calculatedColumnFormula>Legal243660[[#This Row],[Projected Cost]]-Legal243660[[#This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134BD65-6B3C-4C81-BF3E-C4286B9CD2FE}" name="PersonalCare253761" displayName="PersonalCare253761" ref="B58:E66" totalsRowCount="1" headerRowDxfId="1066" dataDxfId="1065" totalsRowDxfId="1064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C58AB3BC-2D27-4142-88AB-433DC9867905}" name="PERSONAL CARE" totalsRowLabel="Subtotal" dataDxfId="1062" totalsRowDxfId="1063"/>
    <tableColumn id="2" xr3:uid="{C840BB64-FF3B-4A30-8C5E-0C82A0EA4F65}" name="Projected Cost" dataDxfId="1060" totalsRowDxfId="1061"/>
    <tableColumn id="3" xr3:uid="{F273D6B0-E7CA-47FD-9819-969F49FD3601}" name="Actual Cost" dataDxfId="1058" totalsRowDxfId="1059"/>
    <tableColumn id="4" xr3:uid="{0C84ACB6-663A-4F24-ADBC-96E8BEF4F8D0}" name="Difference" totalsRowFunction="sum" dataDxfId="1056" totalsRowDxfId="1057">
      <calculatedColumnFormula>PersonalCare253761[[#This Row],[Projected Cost]]-PersonalCare253761[[#This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8718F849-2904-4B6C-8BF5-01EFC989A1B7}" name="Housing14263886" displayName="Housing14263886" ref="B14:E25" totalsRowCount="1" headerRowDxfId="791" dataDxfId="790" totalsRowDxfId="78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2C248095-001B-4E61-8F65-1B07DB267266}" name="HOUSING" totalsRowLabel="Subtotal" dataDxfId="787" totalsRowDxfId="788"/>
    <tableColumn id="2" xr3:uid="{317B7CB8-CBE9-436A-8A59-61DCFD8FBEE6}" name="Projected Cost" dataDxfId="785" totalsRowDxfId="786"/>
    <tableColumn id="3" xr3:uid="{183516D5-0E42-46B0-AEAF-04FFB6EF2321}" name="Actual Cost" dataDxfId="783" totalsRowDxfId="784"/>
    <tableColumn id="4" xr3:uid="{A3895E84-1ADA-46DB-976D-D6DE29F62E61}" name="Difference" totalsRowFunction="sum" dataDxfId="781" totalsRowDxfId="782">
      <calculatedColumnFormula>Housing14263886[[#This Row],[Projected Cost]]-Housing14263886[[#This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2A61C7EB-1F2D-46AE-ACCD-278F6876B024}" name="Entertainment15273987" displayName="Entertainment15273987" ref="G14:J24" totalsRowCount="1" headerRowDxfId="780" dataDxfId="779" totalsRowDxfId="77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82116A66-A7C7-4CC0-B18E-282E4F8F3607}" name="ENTERTAINMENT" totalsRowLabel="Subtotal" dataDxfId="776" totalsRowDxfId="777"/>
    <tableColumn id="2" xr3:uid="{C635A791-93C3-4CC5-BCE5-506FC9A0590E}" name="Projected Cost" dataDxfId="774" totalsRowDxfId="775"/>
    <tableColumn id="3" xr3:uid="{FFA52704-CBBF-40E7-8C9C-21A221A2242F}" name="Actual Cost" dataDxfId="772" totalsRowDxfId="773"/>
    <tableColumn id="4" xr3:uid="{8144DA90-FFEC-4A5F-934B-B31E39AF0EF4}" name="Difference" totalsRowFunction="sum" dataDxfId="770" totalsRowDxfId="771">
      <calculatedColumnFormula>Entertainment15273987[[#This Row],[Projected Cost]]-Entertainment15273987[[#This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DE8D80F4-B8DE-4509-B7D7-91D198986936}" name="Loans16284088" displayName="Loans16284088" ref="G26:J33" totalsRowCount="1" headerRowDxfId="769" dataDxfId="768" totalsRowDxfId="76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FA4FC049-0316-4A9A-B842-36B84426B26B}" name="LOANS" totalsRowLabel="Subtotal" dataDxfId="765" totalsRowDxfId="766"/>
    <tableColumn id="2" xr3:uid="{B1DE46D5-B6F0-467A-B646-6074605A1BE8}" name="Projected Cost" dataDxfId="763" totalsRowDxfId="764"/>
    <tableColumn id="3" xr3:uid="{3C9EF775-64F4-4100-BDBB-0094B76A2BE9}" name="Actual Cost" dataDxfId="761" totalsRowDxfId="762"/>
    <tableColumn id="4" xr3:uid="{21C15C7E-ED73-419C-905A-EC86E4090D69}" name="Difference" totalsRowFunction="sum" dataDxfId="759" totalsRowDxfId="760">
      <calculatedColumnFormula>Loans16284088[[#This Row],[Projected Cost]]-Loans16284088[[#This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1A033531-5DE7-4482-A9B2-6BDAB3805D03}" name="Transportation17294189" displayName="Transportation17294189" ref="B27:E35" totalsRowCount="1" headerRowDxfId="758" dataDxfId="757" totalsRowDxfId="75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786ADED-D2CB-4845-A7B2-ACB287CC8AA4}" name="TRANSPORTATION" totalsRowLabel="Subtotal" dataDxfId="754" totalsRowDxfId="755"/>
    <tableColumn id="2" xr3:uid="{74C8D910-3505-45E1-9077-BEC7EE2F4F70}" name="Projected Cost" dataDxfId="752" totalsRowDxfId="753"/>
    <tableColumn id="3" xr3:uid="{1AC98F3A-5FB2-483E-9442-FA3A22BDFFFD}" name="Actual Cost" dataDxfId="750" totalsRowDxfId="751"/>
    <tableColumn id="4" xr3:uid="{B7157A55-CEE3-4AE8-92DA-BFA995474855}" name="Difference" totalsRowFunction="sum" dataDxfId="748" totalsRowDxfId="749">
      <calculatedColumnFormula>Transportation17294189[[#This Row],[Projected Cost]]-Transportation17294189[[#This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3251304E-450D-46C8-B3DA-41C73179E4B3}" name="Insurance18304290" displayName="Insurance18304290" ref="B37:E42" totalsRowCount="1" headerRowDxfId="747" dataDxfId="746" totalsRowDxfId="74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1DF6D835-0988-418E-90D5-CB22D57304B1}" name="INSURANCE" totalsRowLabel="Subtotal" dataDxfId="743" totalsRowDxfId="744"/>
    <tableColumn id="2" xr3:uid="{6489619A-D42E-4568-8C09-C2DB04B560BE}" name="Projected Cost" dataDxfId="741" totalsRowDxfId="742"/>
    <tableColumn id="3" xr3:uid="{65EA69CA-5970-49AC-8C68-3A1BA83BD683}" name="Actual Cost" dataDxfId="739" totalsRowDxfId="740"/>
    <tableColumn id="4" xr3:uid="{155E46A8-66A7-4858-9E44-2EA11D6EF58F}" name="Difference" totalsRowFunction="sum" dataDxfId="737" totalsRowDxfId="738">
      <calculatedColumnFormula>Insurance18304290[[#This Row],[Projected Cost]]-Insurance18304290[[#This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94469BC0-457E-452C-AD7B-A22340D5FE4E}" name="Taxes19314391" displayName="Taxes19314391" ref="G35:J40" totalsRowCount="1" headerRowDxfId="736" dataDxfId="735" totalsRowDxfId="73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E2B4A03F-D11B-44B6-A27A-8696B77D7EDA}" name="TAXES" totalsRowLabel="Subtotal" dataDxfId="732" totalsRowDxfId="733"/>
    <tableColumn id="2" xr3:uid="{F9852C09-186D-43E4-A2CE-0D28B4001D60}" name="Projected Cost" dataDxfId="730" totalsRowDxfId="731"/>
    <tableColumn id="3" xr3:uid="{DCD27AD8-DDD7-4C46-8538-6E591C59C520}" name="Actual Cost" dataDxfId="728" totalsRowDxfId="729"/>
    <tableColumn id="4" xr3:uid="{4ECBDF76-12CB-4CAA-A588-2B141AED07FF}" name="Difference" totalsRowFunction="sum" dataDxfId="726" totalsRowDxfId="727">
      <calculatedColumnFormula>Taxes19314391[[#This Row],[Projected Cost]]-Taxes19314391[[#This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C5801A20-EF4B-4B97-98DC-0E740223A313}" name="Savings20324492" displayName="Savings20324492" ref="G42:J46" totalsRowCount="1" headerRowDxfId="725" dataDxfId="724" totalsRowDxfId="72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D58B51D1-4AD6-4B84-BABD-130C3A844A11}" name="SAVINGS OR INVESTMENTS" totalsRowLabel="Subtotal" dataDxfId="721" totalsRowDxfId="722"/>
    <tableColumn id="2" xr3:uid="{212C2D21-8966-41D5-A6FA-221076419C02}" name="Projected Cost" dataDxfId="719" totalsRowDxfId="720"/>
    <tableColumn id="3" xr3:uid="{12C28BF3-9CAD-45B1-B2B8-EA7D14D51BF3}" name="Actual Cost" dataDxfId="717" totalsRowDxfId="718"/>
    <tableColumn id="4" xr3:uid="{C1592DC0-3191-4E71-85B1-9BF7AAE31644}" name="Difference" totalsRowFunction="sum" dataDxfId="715" totalsRowDxfId="716">
      <calculatedColumnFormula>Savings20324492[[#This Row],[Projected Cost]]-Savings20324492[[#This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1638" dataDxfId="1637" totalsRowDxfId="1636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1635" totalsRowDxfId="1634"/>
    <tableColumn id="2" xr3:uid="{00000000-0010-0000-0700-000002000000}" name="Projected Cost" dataDxfId="1633" totalsRowDxfId="1632"/>
    <tableColumn id="3" xr3:uid="{00000000-0010-0000-0700-000003000000}" name="Actual Cost" dataDxfId="1631" totalsRowDxfId="1630"/>
    <tableColumn id="4" xr3:uid="{00000000-0010-0000-0700-000004000000}" name="Difference" totalsRowFunction="sum" dataDxfId="1629" totalsRowDxfId="1628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70BDAB77-7847-4C8E-8CD5-D1482E49673C}" name="Food21334593" displayName="Food21334593" ref="B44:E48" totalsRowCount="1" headerRowDxfId="714" dataDxfId="713" totalsRowDxfId="71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9DB94F76-ADC2-493E-8825-70F3B31A18BF}" name="FOOD" totalsRowLabel="Subtotal" dataDxfId="710" totalsRowDxfId="711"/>
    <tableColumn id="2" xr3:uid="{9F4FF478-0FE0-44DE-90F6-F168CF5201BA}" name="Projected Cost" dataDxfId="708" totalsRowDxfId="709"/>
    <tableColumn id="3" xr3:uid="{11E5F969-2331-4742-ADBE-3A459A81A9B5}" name="Actual Cost" dataDxfId="706" totalsRowDxfId="707"/>
    <tableColumn id="4" xr3:uid="{24B73557-DC7E-454A-9758-CFB3167F7534}" name="Difference" totalsRowFunction="sum" dataDxfId="704" totalsRowDxfId="705">
      <calculatedColumnFormula>Food21334593[[#This Row],[Projected Cost]]-Food21334593[[#This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9BEFE9B-4E88-4C8C-9C22-B5E997ED4935}" name="Gifts22344694" displayName="Gifts22344694" ref="G48:J52" totalsRowCount="1" headerRowDxfId="703" dataDxfId="702" totalsRowDxfId="70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955D99B1-E2F4-454A-847C-70B998A938CD}" name="GIFTS AND DONATIONS" totalsRowLabel="Subtotal" dataDxfId="699" totalsRowDxfId="700"/>
    <tableColumn id="2" xr3:uid="{0F5C8E90-5A41-407B-AF4F-2EA26DBF9036}" name="Projected Cost" dataDxfId="697" totalsRowDxfId="698"/>
    <tableColumn id="3" xr3:uid="{2834BA86-6237-438B-A4EE-48073DD6AF5B}" name="Actual Cost" dataDxfId="695" totalsRowDxfId="696"/>
    <tableColumn id="4" xr3:uid="{7E3E936E-3618-498D-8515-7CBB20822167}" name="Difference" totalsRowFunction="sum" dataDxfId="693" totalsRowDxfId="694">
      <calculatedColumnFormula>Gifts22344694[[#This Row],[Projected Cost]]-Gifts22344694[[#This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3244CBD7-5055-4523-A2DB-269794BF657E}" name="Pets23354795" displayName="Pets23354795" ref="B50:E56" totalsRowCount="1" headerRowDxfId="692" dataDxfId="691" totalsRowDxfId="69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F36060EC-68E7-43A5-B60A-CBC4E0A9A088}" name="PETS" totalsRowLabel="Subtotal" dataDxfId="688" totalsRowDxfId="689"/>
    <tableColumn id="2" xr3:uid="{2AE9FF26-0B82-4690-BEE7-5A8B9D08E5A0}" name="Projected Cost" dataDxfId="686" totalsRowDxfId="687"/>
    <tableColumn id="3" xr3:uid="{202F5321-0865-445C-80D7-F97D24CB8142}" name="Actual Cost" dataDxfId="684" totalsRowDxfId="685"/>
    <tableColumn id="4" xr3:uid="{94914DEB-E396-4231-A0E4-DAF8DF0A86AF}" name="Difference" totalsRowFunction="sum" dataDxfId="682" totalsRowDxfId="683">
      <calculatedColumnFormula>Pets23354795[[#This Row],[Projected Cost]]-Pets23354795[[#This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D564269-9CEC-4BB3-BEE6-468DCAEAAEF8}" name="Legal24364896" displayName="Legal24364896" ref="G54:J59" totalsRowCount="1" headerRowDxfId="681" dataDxfId="680" totalsRowDxfId="67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50CDE360-C365-4404-A49C-8A40FC947AC9}" name="LEGAL" totalsRowLabel="Subtotal" dataDxfId="677" totalsRowDxfId="678"/>
    <tableColumn id="2" xr3:uid="{65F2A507-6D0E-423C-AFE3-0AA8C614E6C2}" name="Projected Cost" dataDxfId="675" totalsRowDxfId="676"/>
    <tableColumn id="3" xr3:uid="{FBAE955C-81CD-4CA2-A1E9-36E3754F5863}" name="Actual Cost" dataDxfId="673" totalsRowDxfId="674"/>
    <tableColumn id="4" xr3:uid="{24C88D00-5C4B-43B0-9201-83C7507BC91D}" name="Difference" totalsRowFunction="sum" dataDxfId="671" totalsRowDxfId="672">
      <calculatedColumnFormula>Legal24364896[[#This Row],[Projected Cost]]-Legal24364896[[#This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3209FF37-0821-4516-9207-865C1DC085A4}" name="PersonalCare25374997" displayName="PersonalCare25374997" ref="B58:E66" totalsRowCount="1" headerRowDxfId="670" dataDxfId="669" totalsRowDxfId="66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D2165AB6-A500-4B6A-BFAA-8B6797E5F734}" name="PERSONAL CARE" totalsRowLabel="Subtotal" dataDxfId="666" totalsRowDxfId="667"/>
    <tableColumn id="2" xr3:uid="{A58337CB-1EEF-4FD2-9ACE-7F51E05D305C}" name="Projected Cost" dataDxfId="664" totalsRowDxfId="665"/>
    <tableColumn id="3" xr3:uid="{CBCFEB41-66F2-49B8-AA6F-4561F90A4ED5}" name="Actual Cost" dataDxfId="662" totalsRowDxfId="663"/>
    <tableColumn id="4" xr3:uid="{18D288B1-6139-434A-AAB2-F1ACB0E6E5A5}" name="Difference" totalsRowFunction="sum" dataDxfId="660" totalsRowDxfId="661">
      <calculatedColumnFormula>PersonalCare25374997[[#This Row],[Projected Cost]]-PersonalCare25374997[[#This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4A4DA6B7-E65B-4F73-90B4-5417190A324E}" name="Housing14263874" displayName="Housing14263874" ref="B14:E25" totalsRowCount="1" headerRowDxfId="923" dataDxfId="922" totalsRowDxfId="921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A1CEB3A6-E0E8-4313-9F6A-FE565B58239C}" name="HOUSING" totalsRowLabel="Subtotal" dataDxfId="919" totalsRowDxfId="920"/>
    <tableColumn id="2" xr3:uid="{B953914D-8DFC-423E-A6B2-9BCB7112E5A1}" name="Projected Cost" dataDxfId="917" totalsRowDxfId="918"/>
    <tableColumn id="3" xr3:uid="{5E943601-9586-4311-B687-056A0BB9AFDF}" name="Actual Cost" dataDxfId="915" totalsRowDxfId="916"/>
    <tableColumn id="4" xr3:uid="{1B61C218-9461-4524-AB46-85A17F930675}" name="Difference" totalsRowFunction="sum" dataDxfId="913" totalsRowDxfId="914">
      <calculatedColumnFormula>Housing14263874[[#This Row],[Projected Cost]]-Housing14263874[[#This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91842348-5123-4CA9-87C1-6F478030C68A}" name="Entertainment15273975" displayName="Entertainment15273975" ref="G14:J24" totalsRowCount="1" headerRowDxfId="912" dataDxfId="911" totalsRowDxfId="910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F30E3A78-A9F6-4622-9503-F953F496A433}" name="ENTERTAINMENT" totalsRowLabel="Subtotal" dataDxfId="908" totalsRowDxfId="909"/>
    <tableColumn id="2" xr3:uid="{F22D95D6-D68C-4830-8755-433A60484C51}" name="Projected Cost" dataDxfId="906" totalsRowDxfId="907"/>
    <tableColumn id="3" xr3:uid="{CA808EE5-A500-4915-BA21-9907414FB16A}" name="Actual Cost" dataDxfId="904" totalsRowDxfId="905"/>
    <tableColumn id="4" xr3:uid="{7764AB0F-46AC-451A-A73D-134B58299819}" name="Difference" totalsRowFunction="sum" dataDxfId="902" totalsRowDxfId="903">
      <calculatedColumnFormula>Entertainment15273975[[#This Row],[Projected Cost]]-Entertainment15273975[[#This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E1E2E03C-5F6D-48B5-8B10-E05696EDA857}" name="Loans16284076" displayName="Loans16284076" ref="G26:J33" totalsRowCount="1" headerRowDxfId="901" dataDxfId="900" totalsRowDxfId="899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2BE5DC52-CE9D-46DE-B443-1043EA101412}" name="LOANS" totalsRowLabel="Subtotal" dataDxfId="897" totalsRowDxfId="898"/>
    <tableColumn id="2" xr3:uid="{495AF900-B82E-4447-924A-2CB03A7C81B0}" name="Projected Cost" dataDxfId="895" totalsRowDxfId="896"/>
    <tableColumn id="3" xr3:uid="{69783C4B-20F0-4B9C-BD5F-852976355E6A}" name="Actual Cost" dataDxfId="893" totalsRowDxfId="894"/>
    <tableColumn id="4" xr3:uid="{01955C82-AC77-4D3B-B0F3-208B9EF69E47}" name="Difference" totalsRowFunction="sum" dataDxfId="891" totalsRowDxfId="892">
      <calculatedColumnFormula>Loans16284076[[#This Row],[Projected Cost]]-Loans16284076[[#This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E7C5BE3-85BD-4BC3-9DC6-D4317799DF25}" name="Transportation17294177" displayName="Transportation17294177" ref="B27:E35" totalsRowCount="1" headerRowDxfId="890" dataDxfId="889" totalsRowDxfId="888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CDE9B187-78D1-4B74-B729-30C197E3CC95}" name="TRANSPORTATION" totalsRowLabel="Subtotal" dataDxfId="886" totalsRowDxfId="887"/>
    <tableColumn id="2" xr3:uid="{32F3F37B-0654-4CC4-ADE2-E2CE8736E75B}" name="Projected Cost" dataDxfId="884" totalsRowDxfId="885"/>
    <tableColumn id="3" xr3:uid="{19744879-23A7-482F-8984-CC987FB35B74}" name="Actual Cost" dataDxfId="882" totalsRowDxfId="883"/>
    <tableColumn id="4" xr3:uid="{C1D2E3FE-44B8-4642-BF90-BD487CF079A8}" name="Difference" totalsRowFunction="sum" dataDxfId="880" totalsRowDxfId="881">
      <calculatedColumnFormula>Transportation17294177[[#This Row],[Projected Cost]]-Transportation17294177[[#This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9C4BE88-982E-439F-9856-461E5C0A511A}" name="Insurance18304278" displayName="Insurance18304278" ref="B37:E42" totalsRowCount="1" headerRowDxfId="879" dataDxfId="878" totalsRowDxfId="877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BBA0705-9679-4112-BDB0-337EF6992383}" name="INSURANCE" totalsRowLabel="Subtotal" dataDxfId="875" totalsRowDxfId="876"/>
    <tableColumn id="2" xr3:uid="{178A6125-2243-4931-BF21-6EB65157F943}" name="Projected Cost" dataDxfId="873" totalsRowDxfId="874"/>
    <tableColumn id="3" xr3:uid="{741FD74A-1898-48B8-A353-D4A0598126FF}" name="Actual Cost" dataDxfId="871" totalsRowDxfId="872"/>
    <tableColumn id="4" xr3:uid="{28E8199D-5E93-4B06-817D-74E94D431154}" name="Difference" totalsRowFunction="sum" dataDxfId="869" totalsRowDxfId="870">
      <calculatedColumnFormula>Insurance18304278[[#This Row],[Projected Cost]]-Insurance18304278[[#This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1627" dataDxfId="1626" totalsRowDxfId="1625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1624" totalsRowDxfId="1623"/>
    <tableColumn id="2" xr3:uid="{00000000-0010-0000-0800-000002000000}" name="Projected Cost" dataDxfId="1622" totalsRowDxfId="1621"/>
    <tableColumn id="3" xr3:uid="{00000000-0010-0000-0800-000003000000}" name="Actual Cost" dataDxfId="1620" totalsRowDxfId="1619"/>
    <tableColumn id="4" xr3:uid="{00000000-0010-0000-0800-000004000000}" name="Difference" totalsRowFunction="sum" dataDxfId="1618" totalsRowDxfId="1617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5F355815-0F6E-4FC9-BEC4-8F24A8DB695A}" name="Taxes19314379" displayName="Taxes19314379" ref="G35:J40" totalsRowCount="1" headerRowDxfId="868" dataDxfId="867" totalsRowDxfId="866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AB534BD5-E6AC-47DC-B309-BBB915563586}" name="TAXES" totalsRowLabel="Subtotal" dataDxfId="864" totalsRowDxfId="865"/>
    <tableColumn id="2" xr3:uid="{E847185C-7483-4747-812A-7495A8625D55}" name="Projected Cost" dataDxfId="862" totalsRowDxfId="863"/>
    <tableColumn id="3" xr3:uid="{5F094AE6-883D-4DC1-B5CE-FA11C77E4B5C}" name="Actual Cost" dataDxfId="860" totalsRowDxfId="861"/>
    <tableColumn id="4" xr3:uid="{79A10684-1B6B-455D-BC2A-801A9746970D}" name="Difference" totalsRowFunction="sum" dataDxfId="858" totalsRowDxfId="859">
      <calculatedColumnFormula>Taxes19314379[[#This Row],[Projected Cost]]-Taxes19314379[[#This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74E62506-DCDE-4A6F-B623-92F91C79C470}" name="Savings20324480" displayName="Savings20324480" ref="G42:J46" totalsRowCount="1" headerRowDxfId="857" dataDxfId="856" totalsRowDxfId="855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D91B67F0-63EB-4E05-9D62-5190F44F4CCB}" name="SAVINGS OR INVESTMENTS" totalsRowLabel="Subtotal" dataDxfId="853" totalsRowDxfId="854"/>
    <tableColumn id="2" xr3:uid="{CA0E6B99-B55A-467F-8441-35945ABF1706}" name="Projected Cost" dataDxfId="851" totalsRowDxfId="852"/>
    <tableColumn id="3" xr3:uid="{ED2ED318-3E6E-4633-A3FF-61BEDA2D6065}" name="Actual Cost" dataDxfId="849" totalsRowDxfId="850"/>
    <tableColumn id="4" xr3:uid="{8BBD64CC-A0BA-416B-ACE4-C0DE916E0D50}" name="Difference" totalsRowFunction="sum" dataDxfId="847" totalsRowDxfId="848">
      <calculatedColumnFormula>Savings20324480[[#This Row],[Projected Cost]]-Savings20324480[[#This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5E48E395-1921-4E15-892C-E25FA7F66CDA}" name="Food21334581" displayName="Food21334581" ref="B44:E48" totalsRowCount="1" headerRowDxfId="846" dataDxfId="845" totalsRowDxfId="844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3F328DCA-45BA-4B88-95E8-91A391E4E204}" name="FOOD" totalsRowLabel="Subtotal" dataDxfId="842" totalsRowDxfId="843"/>
    <tableColumn id="2" xr3:uid="{DB31003D-9E08-4612-90A7-9F77F70585A2}" name="Projected Cost" dataDxfId="840" totalsRowDxfId="841"/>
    <tableColumn id="3" xr3:uid="{C611EE11-1F43-41C4-ABE3-616979F9F96E}" name="Actual Cost" dataDxfId="838" totalsRowDxfId="839"/>
    <tableColumn id="4" xr3:uid="{9FEB5F9E-B897-40DB-8193-E7B49B73731F}" name="Difference" totalsRowFunction="sum" dataDxfId="836" totalsRowDxfId="837">
      <calculatedColumnFormula>Food21334581[[#This Row],[Projected Cost]]-Food21334581[[#This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C75444E-64C5-4AA8-856F-4952FA411E35}" name="Gifts22344682" displayName="Gifts22344682" ref="G48:J52" totalsRowCount="1" headerRowDxfId="835" dataDxfId="834" totalsRowDxfId="833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D9C4DE82-D421-4B7C-A063-915D1E5EB0AC}" name="GIFTS AND DONATIONS" totalsRowLabel="Subtotal" dataDxfId="831" totalsRowDxfId="832"/>
    <tableColumn id="2" xr3:uid="{2E4A974E-C781-4491-AB68-815A0E389616}" name="Projected Cost" dataDxfId="829" totalsRowDxfId="830"/>
    <tableColumn id="3" xr3:uid="{EA5D2389-CB8C-4B5D-AD97-228BF092FFB1}" name="Actual Cost" dataDxfId="827" totalsRowDxfId="828"/>
    <tableColumn id="4" xr3:uid="{E6752AFE-0BE5-4C4F-83B1-551C9440CDF6}" name="Difference" totalsRowFunction="sum" dataDxfId="825" totalsRowDxfId="826">
      <calculatedColumnFormula>Gifts22344682[[#This Row],[Projected Cost]]-Gifts22344682[[#This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5B52CA7-9E11-4173-864F-3D1C2C3A13CD}" name="Pets23354783" displayName="Pets23354783" ref="B50:E56" totalsRowCount="1" headerRowDxfId="824" dataDxfId="823" totalsRowDxfId="822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AC2BD22-E5BC-4F5F-8AFA-E109B6FFDB02}" name="PETS" totalsRowLabel="Subtotal" dataDxfId="820" totalsRowDxfId="821"/>
    <tableColumn id="2" xr3:uid="{E9B99B2D-93D1-48BE-9C05-B5834F4770F1}" name="Projected Cost" dataDxfId="818" totalsRowDxfId="819"/>
    <tableColumn id="3" xr3:uid="{911BE27E-7AEC-48F9-B5B2-18A7EB7A806A}" name="Actual Cost" dataDxfId="816" totalsRowDxfId="817"/>
    <tableColumn id="4" xr3:uid="{D4CFC9FC-EB82-4A4C-BE0D-67B396ACB9CA}" name="Difference" totalsRowFunction="sum" dataDxfId="814" totalsRowDxfId="815">
      <calculatedColumnFormula>Pets23354783[[#This Row],[Projected Cost]]-Pets23354783[[#This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66CF26A-ECD7-45ED-AF93-A6BF8C926E69}" name="Legal24364884" displayName="Legal24364884" ref="G54:J59" totalsRowCount="1" headerRowDxfId="813" dataDxfId="812" totalsRowDxfId="811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18A81A20-6E20-4D7F-AB66-4731386E4F38}" name="LEGAL" totalsRowLabel="Subtotal" dataDxfId="809" totalsRowDxfId="810"/>
    <tableColumn id="2" xr3:uid="{185D94AC-DFAC-4AA6-AF5A-2F1E7A160DC2}" name="Projected Cost" dataDxfId="807" totalsRowDxfId="808"/>
    <tableColumn id="3" xr3:uid="{2DA32953-E620-4086-BFE7-0D3F4C8431AA}" name="Actual Cost" dataDxfId="805" totalsRowDxfId="806"/>
    <tableColumn id="4" xr3:uid="{DF717FC3-FE3F-48BE-9CF5-BE590344E9F3}" name="Difference" totalsRowFunction="sum" dataDxfId="803" totalsRowDxfId="804">
      <calculatedColumnFormula>Legal24364884[[#This Row],[Projected Cost]]-Legal24364884[[#This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474A5F6-1B0F-4FF4-BF7C-0980EB3A015F}" name="PersonalCare25374985" displayName="PersonalCare25374985" ref="B58:E66" totalsRowCount="1" headerRowDxfId="802" dataDxfId="801" totalsRowDxfId="800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6E6B12E5-42E5-4512-AA6E-F7A3F1041D8C}" name="PERSONAL CARE" totalsRowLabel="Subtotal" dataDxfId="798" totalsRowDxfId="799"/>
    <tableColumn id="2" xr3:uid="{8E1A4478-5BFE-4990-82CE-C433F1CF1541}" name="Projected Cost" dataDxfId="796" totalsRowDxfId="797"/>
    <tableColumn id="3" xr3:uid="{8D2DB1D7-AF3E-4D7D-A277-895E4965E4BC}" name="Actual Cost" dataDxfId="794" totalsRowDxfId="795"/>
    <tableColumn id="4" xr3:uid="{DCE21DE7-0634-49DB-BD13-9A7F78D1A515}" name="Difference" totalsRowFunction="sum" dataDxfId="792" totalsRowDxfId="793">
      <calculatedColumnFormula>PersonalCare25374985[[#This Row],[Projected Cost]]-PersonalCare25374985[[#This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42D3C9C-3EBA-40AB-B489-30DD8E3EFF93}" name="Housing1426387498" displayName="Housing1426387498" ref="B14:E25" totalsRowCount="1" headerRowDxfId="659" dataDxfId="658" totalsRowDxfId="657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65B0E8FF-19A6-4B25-8BE3-DA089FD3FA45}" name="HOUSING" totalsRowLabel="Subtotal" dataDxfId="655" totalsRowDxfId="656"/>
    <tableColumn id="2" xr3:uid="{AC9DA8EF-133F-4168-BA9C-BBED84A34446}" name="Projected Cost" dataDxfId="653" totalsRowDxfId="654"/>
    <tableColumn id="3" xr3:uid="{898164CC-256B-4F61-B4D2-F4EEC20C523F}" name="Actual Cost" dataDxfId="651" totalsRowDxfId="652"/>
    <tableColumn id="4" xr3:uid="{F620B86E-49C2-4A50-BB3F-EC90057F0EED}" name="Difference" totalsRowFunction="sum" dataDxfId="649" totalsRowDxfId="650">
      <calculatedColumnFormula>Housing1426387498[[#This Row],[Projected Cost]]-Housing1426387498[[#This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ED773216-2CF4-427A-9B1E-B467CE628881}" name="Entertainment1527397599" displayName="Entertainment1527397599" ref="G14:J24" totalsRowCount="1" headerRowDxfId="648" dataDxfId="647" totalsRowDxfId="646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58BF633D-A3B8-4F95-81D5-8CDC38AE1B69}" name="ENTERTAINMENT" totalsRowLabel="Subtotal" dataDxfId="644" totalsRowDxfId="645"/>
    <tableColumn id="2" xr3:uid="{1117C452-4F44-40A4-B08B-981130C99D7F}" name="Projected Cost" dataDxfId="642" totalsRowDxfId="643"/>
    <tableColumn id="3" xr3:uid="{A0602D82-72C1-41AF-9CBD-FE996B91D2E0}" name="Actual Cost" dataDxfId="640" totalsRowDxfId="641"/>
    <tableColumn id="4" xr3:uid="{CBD82105-C802-4B6A-8296-27C48B8A6EBE}" name="Difference" totalsRowFunction="sum" dataDxfId="638" totalsRowDxfId="639">
      <calculatedColumnFormula>Entertainment1527397599[[#This Row],[Projected Cost]]-Entertainment1527397599[[#This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665F9348-8264-46A4-B2FF-64FF2F8DE223}" name="Loans16284076100" displayName="Loans16284076100" ref="G26:J33" totalsRowCount="1" headerRowDxfId="637" dataDxfId="636" totalsRowDxfId="635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4D4AEDEA-0371-49B1-AF18-3C9C28340E6F}" name="LOANS" totalsRowLabel="Subtotal" dataDxfId="633" totalsRowDxfId="634"/>
    <tableColumn id="2" xr3:uid="{4FABDD6C-E3D0-4E4B-B0D5-32C22140BCA9}" name="Projected Cost" dataDxfId="631" totalsRowDxfId="632"/>
    <tableColumn id="3" xr3:uid="{A43EF658-9137-492D-913F-C20578784175}" name="Actual Cost" dataDxfId="629" totalsRowDxfId="630"/>
    <tableColumn id="4" xr3:uid="{D6B2DDCD-E3B3-4CD0-8464-1AB4BBE4F1CA}" name="Difference" totalsRowFunction="sum" dataDxfId="627" totalsRowDxfId="628">
      <calculatedColumnFormula>Loans16284076100[[#This Row],[Projected Cost]]-Loans16284076100[[#This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2.xml"/><Relationship Id="rId13" Type="http://schemas.openxmlformats.org/officeDocument/2006/relationships/table" Target="../tables/table107.xml"/><Relationship Id="rId3" Type="http://schemas.openxmlformats.org/officeDocument/2006/relationships/table" Target="../tables/table97.xml"/><Relationship Id="rId7" Type="http://schemas.openxmlformats.org/officeDocument/2006/relationships/table" Target="../tables/table101.xml"/><Relationship Id="rId12" Type="http://schemas.openxmlformats.org/officeDocument/2006/relationships/table" Target="../tables/table10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100.xml"/><Relationship Id="rId11" Type="http://schemas.openxmlformats.org/officeDocument/2006/relationships/table" Target="../tables/table105.xml"/><Relationship Id="rId5" Type="http://schemas.openxmlformats.org/officeDocument/2006/relationships/table" Target="../tables/table99.xml"/><Relationship Id="rId10" Type="http://schemas.openxmlformats.org/officeDocument/2006/relationships/table" Target="../tables/table104.xml"/><Relationship Id="rId4" Type="http://schemas.openxmlformats.org/officeDocument/2006/relationships/table" Target="../tables/table98.xml"/><Relationship Id="rId9" Type="http://schemas.openxmlformats.org/officeDocument/2006/relationships/table" Target="../tables/table103.xml"/><Relationship Id="rId14" Type="http://schemas.openxmlformats.org/officeDocument/2006/relationships/table" Target="../tables/table108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4.xml"/><Relationship Id="rId13" Type="http://schemas.openxmlformats.org/officeDocument/2006/relationships/table" Target="../tables/table119.xml"/><Relationship Id="rId3" Type="http://schemas.openxmlformats.org/officeDocument/2006/relationships/table" Target="../tables/table109.xml"/><Relationship Id="rId7" Type="http://schemas.openxmlformats.org/officeDocument/2006/relationships/table" Target="../tables/table113.xml"/><Relationship Id="rId12" Type="http://schemas.openxmlformats.org/officeDocument/2006/relationships/table" Target="../tables/table11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112.xml"/><Relationship Id="rId11" Type="http://schemas.openxmlformats.org/officeDocument/2006/relationships/table" Target="../tables/table117.xml"/><Relationship Id="rId5" Type="http://schemas.openxmlformats.org/officeDocument/2006/relationships/table" Target="../tables/table111.xml"/><Relationship Id="rId10" Type="http://schemas.openxmlformats.org/officeDocument/2006/relationships/table" Target="../tables/table116.xml"/><Relationship Id="rId4" Type="http://schemas.openxmlformats.org/officeDocument/2006/relationships/table" Target="../tables/table110.xml"/><Relationship Id="rId9" Type="http://schemas.openxmlformats.org/officeDocument/2006/relationships/table" Target="../tables/table115.xml"/><Relationship Id="rId14" Type="http://schemas.openxmlformats.org/officeDocument/2006/relationships/table" Target="../tables/table12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6.xml"/><Relationship Id="rId13" Type="http://schemas.openxmlformats.org/officeDocument/2006/relationships/table" Target="../tables/table131.xml"/><Relationship Id="rId3" Type="http://schemas.openxmlformats.org/officeDocument/2006/relationships/table" Target="../tables/table121.xml"/><Relationship Id="rId7" Type="http://schemas.openxmlformats.org/officeDocument/2006/relationships/table" Target="../tables/table125.xml"/><Relationship Id="rId12" Type="http://schemas.openxmlformats.org/officeDocument/2006/relationships/table" Target="../tables/table13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124.xml"/><Relationship Id="rId11" Type="http://schemas.openxmlformats.org/officeDocument/2006/relationships/table" Target="../tables/table129.xml"/><Relationship Id="rId5" Type="http://schemas.openxmlformats.org/officeDocument/2006/relationships/table" Target="../tables/table123.xml"/><Relationship Id="rId10" Type="http://schemas.openxmlformats.org/officeDocument/2006/relationships/table" Target="../tables/table128.xml"/><Relationship Id="rId4" Type="http://schemas.openxmlformats.org/officeDocument/2006/relationships/table" Target="../tables/table122.xml"/><Relationship Id="rId9" Type="http://schemas.openxmlformats.org/officeDocument/2006/relationships/table" Target="../tables/table127.xml"/><Relationship Id="rId14" Type="http://schemas.openxmlformats.org/officeDocument/2006/relationships/table" Target="../tables/table132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8.xml"/><Relationship Id="rId13" Type="http://schemas.openxmlformats.org/officeDocument/2006/relationships/table" Target="../tables/table143.xml"/><Relationship Id="rId3" Type="http://schemas.openxmlformats.org/officeDocument/2006/relationships/table" Target="../tables/table133.xml"/><Relationship Id="rId7" Type="http://schemas.openxmlformats.org/officeDocument/2006/relationships/table" Target="../tables/table137.xml"/><Relationship Id="rId12" Type="http://schemas.openxmlformats.org/officeDocument/2006/relationships/table" Target="../tables/table14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136.xml"/><Relationship Id="rId11" Type="http://schemas.openxmlformats.org/officeDocument/2006/relationships/table" Target="../tables/table141.xml"/><Relationship Id="rId5" Type="http://schemas.openxmlformats.org/officeDocument/2006/relationships/table" Target="../tables/table135.xml"/><Relationship Id="rId10" Type="http://schemas.openxmlformats.org/officeDocument/2006/relationships/table" Target="../tables/table140.xml"/><Relationship Id="rId4" Type="http://schemas.openxmlformats.org/officeDocument/2006/relationships/table" Target="../tables/table134.xml"/><Relationship Id="rId9" Type="http://schemas.openxmlformats.org/officeDocument/2006/relationships/table" Target="../tables/table139.xml"/><Relationship Id="rId14" Type="http://schemas.openxmlformats.org/officeDocument/2006/relationships/table" Target="../tables/table14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0.xml"/><Relationship Id="rId13" Type="http://schemas.openxmlformats.org/officeDocument/2006/relationships/table" Target="../tables/table155.xml"/><Relationship Id="rId3" Type="http://schemas.openxmlformats.org/officeDocument/2006/relationships/table" Target="../tables/table145.xml"/><Relationship Id="rId7" Type="http://schemas.openxmlformats.org/officeDocument/2006/relationships/table" Target="../tables/table149.xml"/><Relationship Id="rId12" Type="http://schemas.openxmlformats.org/officeDocument/2006/relationships/table" Target="../tables/table15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table" Target="../tables/table148.xml"/><Relationship Id="rId11" Type="http://schemas.openxmlformats.org/officeDocument/2006/relationships/table" Target="../tables/table153.xml"/><Relationship Id="rId5" Type="http://schemas.openxmlformats.org/officeDocument/2006/relationships/table" Target="../tables/table147.xml"/><Relationship Id="rId10" Type="http://schemas.openxmlformats.org/officeDocument/2006/relationships/table" Target="../tables/table152.xml"/><Relationship Id="rId4" Type="http://schemas.openxmlformats.org/officeDocument/2006/relationships/table" Target="../tables/table146.xml"/><Relationship Id="rId9" Type="http://schemas.openxmlformats.org/officeDocument/2006/relationships/table" Target="../tables/table151.xml"/><Relationship Id="rId14" Type="http://schemas.openxmlformats.org/officeDocument/2006/relationships/table" Target="../tables/table15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13" Type="http://schemas.openxmlformats.org/officeDocument/2006/relationships/table" Target="../tables/table23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12" Type="http://schemas.openxmlformats.org/officeDocument/2006/relationships/table" Target="../tables/table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11" Type="http://schemas.openxmlformats.org/officeDocument/2006/relationships/table" Target="../tables/table21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Relationship Id="rId14" Type="http://schemas.openxmlformats.org/officeDocument/2006/relationships/table" Target="../tables/table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13" Type="http://schemas.openxmlformats.org/officeDocument/2006/relationships/table" Target="../tables/table35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12" Type="http://schemas.openxmlformats.org/officeDocument/2006/relationships/table" Target="../tables/table3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table" Target="../tables/table27.xml"/><Relationship Id="rId10" Type="http://schemas.openxmlformats.org/officeDocument/2006/relationships/table" Target="../tables/table32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Relationship Id="rId14" Type="http://schemas.openxmlformats.org/officeDocument/2006/relationships/table" Target="../tables/table3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13" Type="http://schemas.openxmlformats.org/officeDocument/2006/relationships/table" Target="../tables/table47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12" Type="http://schemas.openxmlformats.org/officeDocument/2006/relationships/table" Target="../tables/table4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40.xml"/><Relationship Id="rId11" Type="http://schemas.openxmlformats.org/officeDocument/2006/relationships/table" Target="../tables/table45.xml"/><Relationship Id="rId5" Type="http://schemas.openxmlformats.org/officeDocument/2006/relationships/table" Target="../tables/table39.xml"/><Relationship Id="rId10" Type="http://schemas.openxmlformats.org/officeDocument/2006/relationships/table" Target="../tables/table44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Relationship Id="rId14" Type="http://schemas.openxmlformats.org/officeDocument/2006/relationships/table" Target="../tables/table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4.xml"/><Relationship Id="rId13" Type="http://schemas.openxmlformats.org/officeDocument/2006/relationships/table" Target="../tables/table59.xml"/><Relationship Id="rId3" Type="http://schemas.openxmlformats.org/officeDocument/2006/relationships/table" Target="../tables/table49.xml"/><Relationship Id="rId7" Type="http://schemas.openxmlformats.org/officeDocument/2006/relationships/table" Target="../tables/table53.xml"/><Relationship Id="rId12" Type="http://schemas.openxmlformats.org/officeDocument/2006/relationships/table" Target="../tables/table5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52.xml"/><Relationship Id="rId11" Type="http://schemas.openxmlformats.org/officeDocument/2006/relationships/table" Target="../tables/table57.xml"/><Relationship Id="rId5" Type="http://schemas.openxmlformats.org/officeDocument/2006/relationships/table" Target="../tables/table51.xml"/><Relationship Id="rId10" Type="http://schemas.openxmlformats.org/officeDocument/2006/relationships/table" Target="../tables/table56.xml"/><Relationship Id="rId4" Type="http://schemas.openxmlformats.org/officeDocument/2006/relationships/table" Target="../tables/table50.xml"/><Relationship Id="rId9" Type="http://schemas.openxmlformats.org/officeDocument/2006/relationships/table" Target="../tables/table55.xml"/><Relationship Id="rId14" Type="http://schemas.openxmlformats.org/officeDocument/2006/relationships/table" Target="../tables/table60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6.xml"/><Relationship Id="rId13" Type="http://schemas.openxmlformats.org/officeDocument/2006/relationships/table" Target="../tables/table71.xml"/><Relationship Id="rId3" Type="http://schemas.openxmlformats.org/officeDocument/2006/relationships/table" Target="../tables/table61.xml"/><Relationship Id="rId7" Type="http://schemas.openxmlformats.org/officeDocument/2006/relationships/table" Target="../tables/table65.xml"/><Relationship Id="rId12" Type="http://schemas.openxmlformats.org/officeDocument/2006/relationships/table" Target="../tables/table7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64.xml"/><Relationship Id="rId11" Type="http://schemas.openxmlformats.org/officeDocument/2006/relationships/table" Target="../tables/table69.xml"/><Relationship Id="rId5" Type="http://schemas.openxmlformats.org/officeDocument/2006/relationships/table" Target="../tables/table63.xml"/><Relationship Id="rId10" Type="http://schemas.openxmlformats.org/officeDocument/2006/relationships/table" Target="../tables/table68.xml"/><Relationship Id="rId4" Type="http://schemas.openxmlformats.org/officeDocument/2006/relationships/table" Target="../tables/table62.xml"/><Relationship Id="rId9" Type="http://schemas.openxmlformats.org/officeDocument/2006/relationships/table" Target="../tables/table67.xml"/><Relationship Id="rId14" Type="http://schemas.openxmlformats.org/officeDocument/2006/relationships/table" Target="../tables/table7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8.xml"/><Relationship Id="rId13" Type="http://schemas.openxmlformats.org/officeDocument/2006/relationships/table" Target="../tables/table83.xml"/><Relationship Id="rId3" Type="http://schemas.openxmlformats.org/officeDocument/2006/relationships/table" Target="../tables/table73.xml"/><Relationship Id="rId7" Type="http://schemas.openxmlformats.org/officeDocument/2006/relationships/table" Target="../tables/table77.xml"/><Relationship Id="rId12" Type="http://schemas.openxmlformats.org/officeDocument/2006/relationships/table" Target="../tables/table8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76.xml"/><Relationship Id="rId11" Type="http://schemas.openxmlformats.org/officeDocument/2006/relationships/table" Target="../tables/table81.xml"/><Relationship Id="rId5" Type="http://schemas.openxmlformats.org/officeDocument/2006/relationships/table" Target="../tables/table75.xml"/><Relationship Id="rId10" Type="http://schemas.openxmlformats.org/officeDocument/2006/relationships/table" Target="../tables/table80.xml"/><Relationship Id="rId4" Type="http://schemas.openxmlformats.org/officeDocument/2006/relationships/table" Target="../tables/table74.xml"/><Relationship Id="rId9" Type="http://schemas.openxmlformats.org/officeDocument/2006/relationships/table" Target="../tables/table79.xml"/><Relationship Id="rId14" Type="http://schemas.openxmlformats.org/officeDocument/2006/relationships/table" Target="../tables/table8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0.xml"/><Relationship Id="rId13" Type="http://schemas.openxmlformats.org/officeDocument/2006/relationships/table" Target="../tables/table95.xml"/><Relationship Id="rId3" Type="http://schemas.openxmlformats.org/officeDocument/2006/relationships/table" Target="../tables/table85.xml"/><Relationship Id="rId7" Type="http://schemas.openxmlformats.org/officeDocument/2006/relationships/table" Target="../tables/table89.xml"/><Relationship Id="rId12" Type="http://schemas.openxmlformats.org/officeDocument/2006/relationships/table" Target="../tables/table94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88.xml"/><Relationship Id="rId11" Type="http://schemas.openxmlformats.org/officeDocument/2006/relationships/table" Target="../tables/table93.xml"/><Relationship Id="rId5" Type="http://schemas.openxmlformats.org/officeDocument/2006/relationships/table" Target="../tables/table87.xml"/><Relationship Id="rId10" Type="http://schemas.openxmlformats.org/officeDocument/2006/relationships/table" Target="../tables/table92.xml"/><Relationship Id="rId4" Type="http://schemas.openxmlformats.org/officeDocument/2006/relationships/table" Target="../tables/table86.xml"/><Relationship Id="rId9" Type="http://schemas.openxmlformats.org/officeDocument/2006/relationships/table" Target="../tables/table91.xml"/><Relationship Id="rId14" Type="http://schemas.openxmlformats.org/officeDocument/2006/relationships/table" Target="../tables/table9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>
      <selection activeCell="C15" sqref="C15:D22"/>
    </sheetView>
  </sheetViews>
  <sheetFormatPr defaultRowHeight="12.75" x14ac:dyDescent="0.2"/>
  <cols>
    <col min="1" max="1" width="2.375" customWidth="1"/>
    <col min="2" max="2" width="80.625" customWidth="1"/>
    <col min="3" max="3" width="2.625" customWidth="1"/>
  </cols>
  <sheetData>
    <row r="1" spans="2:2" s="6" customFormat="1" ht="30" customHeight="1" x14ac:dyDescent="0.2">
      <c r="B1" s="7" t="s">
        <v>76</v>
      </c>
    </row>
    <row r="2" spans="2:2" ht="48.6" customHeight="1" x14ac:dyDescent="0.2">
      <c r="B2" s="3" t="s">
        <v>69</v>
      </c>
    </row>
    <row r="3" spans="2:2" ht="34.35" customHeight="1" x14ac:dyDescent="0.2">
      <c r="B3" s="3" t="s">
        <v>70</v>
      </c>
    </row>
    <row r="4" spans="2:2" ht="33.75" customHeight="1" x14ac:dyDescent="0.2">
      <c r="B4" s="3" t="s">
        <v>75</v>
      </c>
    </row>
    <row r="5" spans="2:2" ht="34.35" customHeight="1" x14ac:dyDescent="0.2">
      <c r="B5" s="24" t="s">
        <v>71</v>
      </c>
    </row>
    <row r="6" spans="2:2" ht="57" x14ac:dyDescent="0.2">
      <c r="B6" s="3" t="s">
        <v>72</v>
      </c>
    </row>
    <row r="7" spans="2:2" ht="28.5" x14ac:dyDescent="0.2">
      <c r="B7" s="3" t="s">
        <v>73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7F844-364C-49C4-A950-F3714549EB00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Housing1426387498[[#This Row],[Projected Cost]]-Housing1426387498[[#This Row],[Actual Cost]]</f>
        <v>0</v>
      </c>
      <c r="F15" s="21"/>
      <c r="G15" s="15" t="s">
        <v>9</v>
      </c>
      <c r="H15" s="16"/>
      <c r="I15" s="16"/>
      <c r="J15" s="16">
        <f>Entertainment1527397599[[#This Row],[Projected Cost]]-Entertainment1527397599[[#This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Housing1426387498[[#This Row],[Projected Cost]]-Housing1426387498[[#This Row],[Actual Cost]]</f>
        <v>0</v>
      </c>
      <c r="F16" s="21"/>
      <c r="G16" s="15" t="s">
        <v>11</v>
      </c>
      <c r="H16" s="16"/>
      <c r="I16" s="16"/>
      <c r="J16" s="16">
        <f>Entertainment1527397599[[#This Row],[Projected Cost]]-Entertainment1527397599[[#This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Housing1426387498[[#This Row],[Projected Cost]]-Housing1426387498[[#This Row],[Actual Cost]]</f>
        <v>0</v>
      </c>
      <c r="F17" s="21"/>
      <c r="G17" s="15" t="s">
        <v>13</v>
      </c>
      <c r="H17" s="16"/>
      <c r="I17" s="16"/>
      <c r="J17" s="16">
        <f>Entertainment1527397599[[#This Row],[Projected Cost]]-Entertainment1527397599[[#This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Housing1426387498[[#This Row],[Projected Cost]]-Housing1426387498[[#This Row],[Actual Cost]]</f>
        <v>0</v>
      </c>
      <c r="F18" s="21"/>
      <c r="G18" s="15" t="s">
        <v>15</v>
      </c>
      <c r="H18" s="16"/>
      <c r="I18" s="16"/>
      <c r="J18" s="16">
        <f>Entertainment1527397599[[#This Row],[Projected Cost]]-Entertainment1527397599[[#This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Housing1426387498[[#This Row],[Projected Cost]]-Housing1426387498[[#This Row],[Actual Cost]]</f>
        <v>0</v>
      </c>
      <c r="F19" s="21"/>
      <c r="G19" s="15" t="s">
        <v>17</v>
      </c>
      <c r="H19" s="16"/>
      <c r="I19" s="16"/>
      <c r="J19" s="16">
        <f>Entertainment1527397599[[#This Row],[Projected Cost]]-Entertainment1527397599[[#This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Housing1426387498[[#This Row],[Projected Cost]]-Housing1426387498[[#This Row],[Actual Cost]]</f>
        <v>0</v>
      </c>
      <c r="F20" s="21"/>
      <c r="G20" s="15" t="s">
        <v>19</v>
      </c>
      <c r="H20" s="16"/>
      <c r="I20" s="16"/>
      <c r="J20" s="16">
        <f>Entertainment1527397599[[#This Row],[Projected Cost]]-Entertainment1527397599[[#This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Housing1426387498[[#This Row],[Projected Cost]]-Housing1426387498[[#This Row],[Actual Cost]]</f>
        <v>0</v>
      </c>
      <c r="F21" s="21"/>
      <c r="G21" s="15" t="s">
        <v>21</v>
      </c>
      <c r="H21" s="16"/>
      <c r="I21" s="16"/>
      <c r="J21" s="16">
        <f>Entertainment1527397599[[#This Row],[Projected Cost]]-Entertainment1527397599[[#This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Housing1426387498[[#This Row],[Projected Cost]]-Housing1426387498[[#This Row],[Actual Cost]]</f>
        <v>0</v>
      </c>
      <c r="F22" s="21"/>
      <c r="G22" s="15" t="s">
        <v>21</v>
      </c>
      <c r="H22" s="16"/>
      <c r="I22" s="16"/>
      <c r="J22" s="16">
        <f>Entertainment1527397599[[#This Row],[Projected Cost]]-Entertainment1527397599[[#This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Housing1426387498[[#This Row],[Projected Cost]]-Housing1426387498[[#This Row],[Actual Cost]]</f>
        <v>0</v>
      </c>
      <c r="F23" s="21"/>
      <c r="G23" s="15" t="s">
        <v>21</v>
      </c>
      <c r="H23" s="16"/>
      <c r="I23" s="16"/>
      <c r="J23" s="16">
        <f>Entertainment1527397599[[#This Row],[Projected Cost]]-Entertainment1527397599[[#This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Housing1426387498[[#This Row],[Projected Cost]]-Housing1426387498[[#This Row],[Actual Cost]]</f>
        <v>0</v>
      </c>
      <c r="F24" s="21"/>
      <c r="G24" s="22" t="s">
        <v>68</v>
      </c>
      <c r="H24" s="16"/>
      <c r="I24" s="16"/>
      <c r="J24" s="16">
        <f>SUBTOTAL(109,Entertainment1527397599[Difference])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SUBTOTAL(109,Housing1426387498[Difference])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Loans16284076100[[#This Row],[Projected Cost]]-Loans16284076100[[#This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Transportation17294177101[[#This Row],[Projected Cost]]-Transportation17294177101[[#This Row],[Actual Cost]]</f>
        <v>0</v>
      </c>
      <c r="F28" s="21"/>
      <c r="G28" s="15" t="s">
        <v>28</v>
      </c>
      <c r="H28" s="16"/>
      <c r="I28" s="16"/>
      <c r="J28" s="16">
        <f>Loans16284076100[[#This Row],[Projected Cost]]-Loans16284076100[[#This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Transportation17294177101[[#This Row],[Projected Cost]]-Transportation17294177101[[#This Row],[Actual Cost]]</f>
        <v>0</v>
      </c>
      <c r="F29" s="21"/>
      <c r="G29" s="15" t="s">
        <v>30</v>
      </c>
      <c r="H29" s="16"/>
      <c r="I29" s="16"/>
      <c r="J29" s="16">
        <f>Loans16284076100[[#This Row],[Projected Cost]]-Loans16284076100[[#This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Transportation17294177101[[#This Row],[Projected Cost]]-Transportation17294177101[[#This Row],[Actual Cost]]</f>
        <v>0</v>
      </c>
      <c r="F30" s="21"/>
      <c r="G30" s="15" t="s">
        <v>30</v>
      </c>
      <c r="H30" s="16"/>
      <c r="I30" s="16"/>
      <c r="J30" s="16">
        <f>Loans16284076100[[#This Row],[Projected Cost]]-Loans16284076100[[#This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Transportation17294177101[[#This Row],[Projected Cost]]-Transportation17294177101[[#This Row],[Actual Cost]]</f>
        <v>0</v>
      </c>
      <c r="F31" s="21"/>
      <c r="G31" s="15" t="s">
        <v>30</v>
      </c>
      <c r="H31" s="16"/>
      <c r="I31" s="16"/>
      <c r="J31" s="16">
        <f>Loans16284076100[[#This Row],[Projected Cost]]-Loans16284076100[[#This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Transportation17294177101[[#This Row],[Projected Cost]]-Transportation17294177101[[#This Row],[Actual Cost]]</f>
        <v>0</v>
      </c>
      <c r="F32" s="21"/>
      <c r="G32" s="15" t="s">
        <v>21</v>
      </c>
      <c r="H32" s="16"/>
      <c r="I32" s="16"/>
      <c r="J32" s="16">
        <f>Loans16284076100[[#This Row],[Projected Cost]]-Loans16284076100[[#This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Transportation17294177101[[#This Row],[Projected Cost]]-Transportation17294177101[[#This Row],[Actual Cost]]</f>
        <v>0</v>
      </c>
      <c r="F33" s="21"/>
      <c r="G33" s="22" t="s">
        <v>68</v>
      </c>
      <c r="H33" s="16"/>
      <c r="I33" s="16"/>
      <c r="J33" s="16">
        <f>SUBTOTAL(109,Loans16284076100[Difference])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Transportation17294177101[[#This Row],[Projected Cost]]-Transportation17294177101[[#This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SUBTOTAL(109,Transportation17294177101[Difference])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Taxes19314379103[[#This Row],[Projected Cost]]-Taxes19314379103[[#This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Taxes19314379103[[#This Row],[Projected Cost]]-Taxes19314379103[[#This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Insurance18304278102[[#This Row],[Projected Cost]]-Insurance18304278102[[#This Row],[Actual Cost]]</f>
        <v>0</v>
      </c>
      <c r="F38" s="21"/>
      <c r="G38" s="15" t="s">
        <v>40</v>
      </c>
      <c r="H38" s="16"/>
      <c r="I38" s="16"/>
      <c r="J38" s="16">
        <f>Taxes19314379103[[#This Row],[Projected Cost]]-Taxes19314379103[[#This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Insurance18304278102[[#This Row],[Projected Cost]]-Insurance18304278102[[#This Row],[Actual Cost]]</f>
        <v>0</v>
      </c>
      <c r="F39" s="21"/>
      <c r="G39" s="15" t="s">
        <v>21</v>
      </c>
      <c r="H39" s="16"/>
      <c r="I39" s="16"/>
      <c r="J39" s="16">
        <f>Taxes19314379103[[#This Row],[Projected Cost]]-Taxes19314379103[[#This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Insurance18304278102[[#This Row],[Projected Cost]]-Insurance18304278102[[#This Row],[Actual Cost]]</f>
        <v>0</v>
      </c>
      <c r="F40" s="21"/>
      <c r="G40" s="22" t="s">
        <v>68</v>
      </c>
      <c r="H40" s="16"/>
      <c r="I40" s="16"/>
      <c r="J40" s="16">
        <f>SUBTOTAL(109,Taxes19314379103[Difference])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Insurance18304278102[[#This Row],[Projected Cost]]-Insurance18304278102[[#This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SUBTOTAL(109,Insurance18304278102[Difference])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Savings20324480104[[#This Row],[Projected Cost]]-Savings20324480104[[#This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Savings20324480104[[#This Row],[Projected Cost]]-Savings20324480104[[#This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Food21334581105[[#This Row],[Projected Cost]]-Food21334581105[[#This Row],[Actual Cost]]</f>
        <v>0</v>
      </c>
      <c r="F45" s="21"/>
      <c r="G45" s="15" t="s">
        <v>21</v>
      </c>
      <c r="H45" s="16"/>
      <c r="I45" s="16"/>
      <c r="J45" s="16">
        <f>Savings20324480104[[#This Row],[Projected Cost]]-Savings20324480104[[#This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Food21334581105[[#This Row],[Projected Cost]]-Food21334581105[[#This Row],[Actual Cost]]</f>
        <v>0</v>
      </c>
      <c r="F46" s="21"/>
      <c r="G46" s="22" t="s">
        <v>68</v>
      </c>
      <c r="H46" s="16"/>
      <c r="I46" s="16"/>
      <c r="J46" s="16">
        <f>SUBTOTAL(109,Savings20324480104[Difference])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Food21334581105[[#This Row],[Projected Cost]]-Food21334581105[[#This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SUBTOTAL(109,Food21334581105[Difference])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Gifts22344682106[[#This Row],[Projected Cost]]-Gifts22344682106[[#This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Gifts22344682106[[#This Row],[Projected Cost]]-Gifts22344682106[[#This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Pets23354783107[[#This Row],[Projected Cost]]-Pets23354783107[[#This Row],[Actual Cost]]</f>
        <v>0</v>
      </c>
      <c r="F51" s="21"/>
      <c r="G51" s="15" t="s">
        <v>54</v>
      </c>
      <c r="H51" s="16"/>
      <c r="I51" s="16"/>
      <c r="J51" s="16">
        <f>Gifts22344682106[[#This Row],[Projected Cost]]-Gifts22344682106[[#This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Pets23354783107[[#This Row],[Projected Cost]]-Pets23354783107[[#This Row],[Actual Cost]]</f>
        <v>0</v>
      </c>
      <c r="F52" s="21"/>
      <c r="G52" s="22" t="s">
        <v>68</v>
      </c>
      <c r="H52" s="16"/>
      <c r="I52" s="16"/>
      <c r="J52" s="16">
        <f>SUBTOTAL(109,Gifts22344682106[Difference])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Pets23354783107[[#This Row],[Projected Cost]]-Pets23354783107[[#This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Pets23354783107[[#This Row],[Projected Cost]]-Pets23354783107[[#This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Pets23354783107[[#This Row],[Projected Cost]]-Pets23354783107[[#This Row],[Actual Cost]]</f>
        <v>0</v>
      </c>
      <c r="F55" s="21"/>
      <c r="G55" s="15" t="s">
        <v>59</v>
      </c>
      <c r="H55" s="16"/>
      <c r="I55" s="16"/>
      <c r="J55" s="16">
        <f>Legal24364884108[[#This Row],[Projected Cost]]-Legal24364884108[[#This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SUBTOTAL(109,Pets23354783107[Difference])</f>
        <v>0</v>
      </c>
      <c r="F56" s="21"/>
      <c r="G56" s="15" t="s">
        <v>60</v>
      </c>
      <c r="H56" s="16"/>
      <c r="I56" s="16"/>
      <c r="J56" s="16">
        <f>Legal24364884108[[#This Row],[Projected Cost]]-Legal24364884108[[#This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Legal24364884108[[#This Row],[Projected Cost]]-Legal24364884108[[#This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Legal24364884108[[#This Row],[Projected Cost]]-Legal24364884108[[#This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PersonalCare25374985109[[#This Row],[Projected Cost]]-PersonalCare25374985109[[#This Row],[Actual Cost]]</f>
        <v>0</v>
      </c>
      <c r="F59" s="21"/>
      <c r="G59" s="22" t="s">
        <v>68</v>
      </c>
      <c r="H59" s="16"/>
      <c r="I59" s="16"/>
      <c r="J59" s="16">
        <f>SUBTOTAL(109,Legal24364884108[Difference])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PersonalCare25374985109[[#This Row],[Projected Cost]]-PersonalCare25374985109[[#This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PersonalCare25374985109[[#This Row],[Projected Cost]]-PersonalCare25374985109[[#This Row],[Actual Cost]]</f>
        <v>0</v>
      </c>
      <c r="F61" s="21"/>
      <c r="G61" s="26" t="s">
        <v>83</v>
      </c>
      <c r="H61" s="26"/>
      <c r="I61" s="26"/>
      <c r="J61" s="30">
        <f>SUBTOTAL(109,Housing1426387498[Projected Cost],Transportation17294177101[Projected Cost],Insurance18304278102[Projected Cost],Food21334581105[Projected Cost],Pets23354783107[Projected Cost],PersonalCare25374985109[Projected Cost],Entertainment1527397599[Projected Cost],Loans16284076100[Projected Cost],Taxes19314379103[Projected Cost],Savings20324480104[Projected Cost],Gifts22344682106[Projected Cost],Legal24364884108[Projected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PersonalCare25374985109[[#This Row],[Projected Cost]]-PersonalCare25374985109[[#This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PersonalCare25374985109[[#This Row],[Projected Cost]]-PersonalCare25374985109[[#This Row],[Actual Cost]]</f>
        <v>0</v>
      </c>
      <c r="F63" s="21"/>
      <c r="G63" s="26" t="s">
        <v>84</v>
      </c>
      <c r="H63" s="26"/>
      <c r="I63" s="26"/>
      <c r="J63" s="30">
        <f>SUBTOTAL(109,Housing1426387498[Actual Cost],Transportation17294177101[Actual Cost],Insurance18304278102[Actual Cost],Food21334581105[Actual Cost],Pets23354783107[Actual Cost],PersonalCare25374985109[Actual Cost],Entertainment1527397599[Actual Cost],Loans16284076100[Actual Cost],Taxes19314379103[Actual Cost],Savings20324480104[Actual Cost],Gifts22344682106[Actual Cost],Legal24364884108[Actual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PersonalCare25374985109[[#This Row],[Projected Cost]]-PersonalCare25374985109[[#This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PersonalCare25374985109[[#This Row],[Projected Cost]]-PersonalCare25374985109[[#This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SUBTOTAL(109,PersonalCare25374985109[Difference])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Total Projected Cost is auto calculated in cell J61, Total Actual Cost in J63, and Total Difference in J65." sqref="A61" xr:uid="{5BD87A97-CE12-4B0B-A9D7-B8F43498A68D}"/>
    <dataValidation allowBlank="1" showInputMessage="1" showErrorMessage="1" prompt="Enter details in Personal Care table starting in cell at right and in Legal table starting in cell G54. Next instruction is in cell A61." sqref="A58" xr:uid="{DCC487E6-2A40-4E3B-AC5C-624770BB968C}"/>
    <dataValidation allowBlank="1" showInputMessage="1" showErrorMessage="1" prompt="Enter details in Pets table starting in cell at right and in Gifts table starting in cell G48. Next instruction is in cell A58." sqref="A50" xr:uid="{E96ADDED-8BDC-4E96-B053-85BD5A471A9D}"/>
    <dataValidation allowBlank="1" showInputMessage="1" showErrorMessage="1" prompt="Enter details in Food table starting in cell at right and in Savings table starting in cell G42. Next instruction is in cell A50." sqref="A44" xr:uid="{E816B18E-51BF-4F99-BCD8-A01A08D0CADE}"/>
    <dataValidation allowBlank="1" showInputMessage="1" showErrorMessage="1" prompt="Enter details in Insurance table starting in cell at right and in Taxes table starting in cell G35. Next instruction is in cell A44." sqref="A37" xr:uid="{8C4B3874-EBEE-40D1-9E51-64B0A83F609E}"/>
    <dataValidation allowBlank="1" showInputMessage="1" showErrorMessage="1" prompt="Enter details in Transportation table starting in cell at right and in Loans table starting in cell G26. Next instruction is in cell A37." sqref="A27" xr:uid="{2D9F4C08-F5A7-437E-AC80-18A0BD1F087A}"/>
    <dataValidation allowBlank="1" showInputMessage="1" showErrorMessage="1" prompt="Enter details in Housing table starting in cell at right and in Entertainment table starting in cell G14. Next instruction is in cell A27." sqref="A14" xr:uid="{CD7A5A1B-7484-48BF-A02F-500CA807DA2D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36A139F1-8477-4DAC-8C9D-A03991A0EFF3}"/>
    <dataValidation allowBlank="1" showInputMessage="1" showErrorMessage="1" prompt="Projected Balance is auto calculated in cell H4, Actual Balance in H6, and Difference in H8. Next instruction is in cell A9." sqref="A7" xr:uid="{57F2F64F-585F-495E-B2CF-A32215FD5A2C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A4E2986F-BF1B-48DA-AD6D-954001A207A8}"/>
    <dataValidation allowBlank="1" showInputMessage="1" showErrorMessage="1" prompt="Title of this worksheet is in cell C2. Next instruction is in cell A4." sqref="A2" xr:uid="{8279C327-5A4B-47A1-87CC-7071D2FEA3D8}"/>
    <dataValidation allowBlank="1" showInputMessage="1" showErrorMessage="1" prompt="Create a Personal Monthly Budget in this worksheet. Helpful instructions on how to use this worksheet are in cells in this column. Arrow down to get started." sqref="A1" xr:uid="{20F5574E-8028-4A3C-BB1B-58D146E42EAF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4BA72-2A51-475E-BE6F-3C2442A8DB0B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Housing1426387498110[[#This Row],[Projected Cost]]-Housing1426387498110[[#This Row],[Actual Cost]]</f>
        <v>0</v>
      </c>
      <c r="F15" s="21"/>
      <c r="G15" s="15" t="s">
        <v>9</v>
      </c>
      <c r="H15" s="16"/>
      <c r="I15" s="16"/>
      <c r="J15" s="16">
        <f>Entertainment1527397599111[[#This Row],[Projected Cost]]-Entertainment1527397599111[[#This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Housing1426387498110[[#This Row],[Projected Cost]]-Housing1426387498110[[#This Row],[Actual Cost]]</f>
        <v>0</v>
      </c>
      <c r="F16" s="21"/>
      <c r="G16" s="15" t="s">
        <v>11</v>
      </c>
      <c r="H16" s="16"/>
      <c r="I16" s="16"/>
      <c r="J16" s="16">
        <f>Entertainment1527397599111[[#This Row],[Projected Cost]]-Entertainment1527397599111[[#This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Housing1426387498110[[#This Row],[Projected Cost]]-Housing1426387498110[[#This Row],[Actual Cost]]</f>
        <v>0</v>
      </c>
      <c r="F17" s="21"/>
      <c r="G17" s="15" t="s">
        <v>13</v>
      </c>
      <c r="H17" s="16"/>
      <c r="I17" s="16"/>
      <c r="J17" s="16">
        <f>Entertainment1527397599111[[#This Row],[Projected Cost]]-Entertainment1527397599111[[#This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Housing1426387498110[[#This Row],[Projected Cost]]-Housing1426387498110[[#This Row],[Actual Cost]]</f>
        <v>0</v>
      </c>
      <c r="F18" s="21"/>
      <c r="G18" s="15" t="s">
        <v>15</v>
      </c>
      <c r="H18" s="16"/>
      <c r="I18" s="16"/>
      <c r="J18" s="16">
        <f>Entertainment1527397599111[[#This Row],[Projected Cost]]-Entertainment1527397599111[[#This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Housing1426387498110[[#This Row],[Projected Cost]]-Housing1426387498110[[#This Row],[Actual Cost]]</f>
        <v>0</v>
      </c>
      <c r="F19" s="21"/>
      <c r="G19" s="15" t="s">
        <v>17</v>
      </c>
      <c r="H19" s="16"/>
      <c r="I19" s="16"/>
      <c r="J19" s="16">
        <f>Entertainment1527397599111[[#This Row],[Projected Cost]]-Entertainment1527397599111[[#This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Housing1426387498110[[#This Row],[Projected Cost]]-Housing1426387498110[[#This Row],[Actual Cost]]</f>
        <v>0</v>
      </c>
      <c r="F20" s="21"/>
      <c r="G20" s="15" t="s">
        <v>19</v>
      </c>
      <c r="H20" s="16"/>
      <c r="I20" s="16"/>
      <c r="J20" s="16">
        <f>Entertainment1527397599111[[#This Row],[Projected Cost]]-Entertainment1527397599111[[#This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Housing1426387498110[[#This Row],[Projected Cost]]-Housing1426387498110[[#This Row],[Actual Cost]]</f>
        <v>0</v>
      </c>
      <c r="F21" s="21"/>
      <c r="G21" s="15" t="s">
        <v>21</v>
      </c>
      <c r="H21" s="16"/>
      <c r="I21" s="16"/>
      <c r="J21" s="16">
        <f>Entertainment1527397599111[[#This Row],[Projected Cost]]-Entertainment1527397599111[[#This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Housing1426387498110[[#This Row],[Projected Cost]]-Housing1426387498110[[#This Row],[Actual Cost]]</f>
        <v>0</v>
      </c>
      <c r="F22" s="21"/>
      <c r="G22" s="15" t="s">
        <v>21</v>
      </c>
      <c r="H22" s="16"/>
      <c r="I22" s="16"/>
      <c r="J22" s="16">
        <f>Entertainment1527397599111[[#This Row],[Projected Cost]]-Entertainment1527397599111[[#This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Housing1426387498110[[#This Row],[Projected Cost]]-Housing1426387498110[[#This Row],[Actual Cost]]</f>
        <v>0</v>
      </c>
      <c r="F23" s="21"/>
      <c r="G23" s="15" t="s">
        <v>21</v>
      </c>
      <c r="H23" s="16"/>
      <c r="I23" s="16"/>
      <c r="J23" s="16">
        <f>Entertainment1527397599111[[#This Row],[Projected Cost]]-Entertainment1527397599111[[#This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Housing1426387498110[[#This Row],[Projected Cost]]-Housing1426387498110[[#This Row],[Actual Cost]]</f>
        <v>0</v>
      </c>
      <c r="F24" s="21"/>
      <c r="G24" s="22" t="s">
        <v>68</v>
      </c>
      <c r="H24" s="16"/>
      <c r="I24" s="16"/>
      <c r="J24" s="16">
        <f>SUBTOTAL(109,Entertainment1527397599111[Difference])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SUBTOTAL(109,Housing1426387498110[Difference])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Loans16284076100112[[#This Row],[Projected Cost]]-Loans16284076100112[[#This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Transportation17294177101113[[#This Row],[Projected Cost]]-Transportation17294177101113[[#This Row],[Actual Cost]]</f>
        <v>0</v>
      </c>
      <c r="F28" s="21"/>
      <c r="G28" s="15" t="s">
        <v>28</v>
      </c>
      <c r="H28" s="16"/>
      <c r="I28" s="16"/>
      <c r="J28" s="16">
        <f>Loans16284076100112[[#This Row],[Projected Cost]]-Loans16284076100112[[#This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Transportation17294177101113[[#This Row],[Projected Cost]]-Transportation17294177101113[[#This Row],[Actual Cost]]</f>
        <v>0</v>
      </c>
      <c r="F29" s="21"/>
      <c r="G29" s="15" t="s">
        <v>30</v>
      </c>
      <c r="H29" s="16"/>
      <c r="I29" s="16"/>
      <c r="J29" s="16">
        <f>Loans16284076100112[[#This Row],[Projected Cost]]-Loans16284076100112[[#This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Transportation17294177101113[[#This Row],[Projected Cost]]-Transportation17294177101113[[#This Row],[Actual Cost]]</f>
        <v>0</v>
      </c>
      <c r="F30" s="21"/>
      <c r="G30" s="15" t="s">
        <v>30</v>
      </c>
      <c r="H30" s="16"/>
      <c r="I30" s="16"/>
      <c r="J30" s="16">
        <f>Loans16284076100112[[#This Row],[Projected Cost]]-Loans16284076100112[[#This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Transportation17294177101113[[#This Row],[Projected Cost]]-Transportation17294177101113[[#This Row],[Actual Cost]]</f>
        <v>0</v>
      </c>
      <c r="F31" s="21"/>
      <c r="G31" s="15" t="s">
        <v>30</v>
      </c>
      <c r="H31" s="16"/>
      <c r="I31" s="16"/>
      <c r="J31" s="16">
        <f>Loans16284076100112[[#This Row],[Projected Cost]]-Loans16284076100112[[#This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Transportation17294177101113[[#This Row],[Projected Cost]]-Transportation17294177101113[[#This Row],[Actual Cost]]</f>
        <v>0</v>
      </c>
      <c r="F32" s="21"/>
      <c r="G32" s="15" t="s">
        <v>21</v>
      </c>
      <c r="H32" s="16"/>
      <c r="I32" s="16"/>
      <c r="J32" s="16">
        <f>Loans16284076100112[[#This Row],[Projected Cost]]-Loans16284076100112[[#This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Transportation17294177101113[[#This Row],[Projected Cost]]-Transportation17294177101113[[#This Row],[Actual Cost]]</f>
        <v>0</v>
      </c>
      <c r="F33" s="21"/>
      <c r="G33" s="22" t="s">
        <v>68</v>
      </c>
      <c r="H33" s="16"/>
      <c r="I33" s="16"/>
      <c r="J33" s="16">
        <f>SUBTOTAL(109,Loans16284076100112[Difference])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Transportation17294177101113[[#This Row],[Projected Cost]]-Transportation17294177101113[[#This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SUBTOTAL(109,Transportation17294177101113[Difference])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Taxes19314379103115[[#This Row],[Projected Cost]]-Taxes19314379103115[[#This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Taxes19314379103115[[#This Row],[Projected Cost]]-Taxes19314379103115[[#This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Insurance18304278102114[[#This Row],[Projected Cost]]-Insurance18304278102114[[#This Row],[Actual Cost]]</f>
        <v>0</v>
      </c>
      <c r="F38" s="21"/>
      <c r="G38" s="15" t="s">
        <v>40</v>
      </c>
      <c r="H38" s="16"/>
      <c r="I38" s="16"/>
      <c r="J38" s="16">
        <f>Taxes19314379103115[[#This Row],[Projected Cost]]-Taxes19314379103115[[#This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Insurance18304278102114[[#This Row],[Projected Cost]]-Insurance18304278102114[[#This Row],[Actual Cost]]</f>
        <v>0</v>
      </c>
      <c r="F39" s="21"/>
      <c r="G39" s="15" t="s">
        <v>21</v>
      </c>
      <c r="H39" s="16"/>
      <c r="I39" s="16"/>
      <c r="J39" s="16">
        <f>Taxes19314379103115[[#This Row],[Projected Cost]]-Taxes19314379103115[[#This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Insurance18304278102114[[#This Row],[Projected Cost]]-Insurance18304278102114[[#This Row],[Actual Cost]]</f>
        <v>0</v>
      </c>
      <c r="F40" s="21"/>
      <c r="G40" s="22" t="s">
        <v>68</v>
      </c>
      <c r="H40" s="16"/>
      <c r="I40" s="16"/>
      <c r="J40" s="16">
        <f>SUBTOTAL(109,Taxes19314379103115[Difference])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Insurance18304278102114[[#This Row],[Projected Cost]]-Insurance18304278102114[[#This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SUBTOTAL(109,Insurance18304278102114[Difference])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Savings20324480104116[[#This Row],[Projected Cost]]-Savings20324480104116[[#This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Savings20324480104116[[#This Row],[Projected Cost]]-Savings20324480104116[[#This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Food21334581105117[[#This Row],[Projected Cost]]-Food21334581105117[[#This Row],[Actual Cost]]</f>
        <v>0</v>
      </c>
      <c r="F45" s="21"/>
      <c r="G45" s="15" t="s">
        <v>21</v>
      </c>
      <c r="H45" s="16"/>
      <c r="I45" s="16"/>
      <c r="J45" s="16">
        <f>Savings20324480104116[[#This Row],[Projected Cost]]-Savings20324480104116[[#This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Food21334581105117[[#This Row],[Projected Cost]]-Food21334581105117[[#This Row],[Actual Cost]]</f>
        <v>0</v>
      </c>
      <c r="F46" s="21"/>
      <c r="G46" s="22" t="s">
        <v>68</v>
      </c>
      <c r="H46" s="16"/>
      <c r="I46" s="16"/>
      <c r="J46" s="16">
        <f>SUBTOTAL(109,Savings20324480104116[Difference])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Food21334581105117[[#This Row],[Projected Cost]]-Food21334581105117[[#This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SUBTOTAL(109,Food21334581105117[Difference])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Gifts22344682106118[[#This Row],[Projected Cost]]-Gifts22344682106118[[#This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Gifts22344682106118[[#This Row],[Projected Cost]]-Gifts22344682106118[[#This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Pets23354783107119[[#This Row],[Projected Cost]]-Pets23354783107119[[#This Row],[Actual Cost]]</f>
        <v>0</v>
      </c>
      <c r="F51" s="21"/>
      <c r="G51" s="15" t="s">
        <v>54</v>
      </c>
      <c r="H51" s="16"/>
      <c r="I51" s="16"/>
      <c r="J51" s="16">
        <f>Gifts22344682106118[[#This Row],[Projected Cost]]-Gifts22344682106118[[#This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Pets23354783107119[[#This Row],[Projected Cost]]-Pets23354783107119[[#This Row],[Actual Cost]]</f>
        <v>0</v>
      </c>
      <c r="F52" s="21"/>
      <c r="G52" s="22" t="s">
        <v>68</v>
      </c>
      <c r="H52" s="16"/>
      <c r="I52" s="16"/>
      <c r="J52" s="16">
        <f>SUBTOTAL(109,Gifts22344682106118[Difference])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Pets23354783107119[[#This Row],[Projected Cost]]-Pets23354783107119[[#This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Pets23354783107119[[#This Row],[Projected Cost]]-Pets23354783107119[[#This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Pets23354783107119[[#This Row],[Projected Cost]]-Pets23354783107119[[#This Row],[Actual Cost]]</f>
        <v>0</v>
      </c>
      <c r="F55" s="21"/>
      <c r="G55" s="15" t="s">
        <v>59</v>
      </c>
      <c r="H55" s="16"/>
      <c r="I55" s="16"/>
      <c r="J55" s="16">
        <f>Legal24364884108120[[#This Row],[Projected Cost]]-Legal24364884108120[[#This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SUBTOTAL(109,Pets23354783107119[Difference])</f>
        <v>0</v>
      </c>
      <c r="F56" s="21"/>
      <c r="G56" s="15" t="s">
        <v>60</v>
      </c>
      <c r="H56" s="16"/>
      <c r="I56" s="16"/>
      <c r="J56" s="16">
        <f>Legal24364884108120[[#This Row],[Projected Cost]]-Legal24364884108120[[#This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Legal24364884108120[[#This Row],[Projected Cost]]-Legal24364884108120[[#This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Legal24364884108120[[#This Row],[Projected Cost]]-Legal24364884108120[[#This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PersonalCare25374985109121[[#This Row],[Projected Cost]]-PersonalCare25374985109121[[#This Row],[Actual Cost]]</f>
        <v>0</v>
      </c>
      <c r="F59" s="21"/>
      <c r="G59" s="22" t="s">
        <v>68</v>
      </c>
      <c r="H59" s="16"/>
      <c r="I59" s="16"/>
      <c r="J59" s="16">
        <f>SUBTOTAL(109,Legal24364884108120[Difference])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PersonalCare25374985109121[[#This Row],[Projected Cost]]-PersonalCare25374985109121[[#This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PersonalCare25374985109121[[#This Row],[Projected Cost]]-PersonalCare25374985109121[[#This Row],[Actual Cost]]</f>
        <v>0</v>
      </c>
      <c r="F61" s="21"/>
      <c r="G61" s="26" t="s">
        <v>83</v>
      </c>
      <c r="H61" s="26"/>
      <c r="I61" s="26"/>
      <c r="J61" s="30">
        <f>SUBTOTAL(109,Housing1426387498110[Projected Cost],Transportation17294177101113[Projected Cost],Insurance18304278102114[Projected Cost],Food21334581105117[Projected Cost],Pets23354783107119[Projected Cost],PersonalCare25374985109121[Projected Cost],Entertainment1527397599111[Projected Cost],Loans16284076100112[Projected Cost],Taxes19314379103115[Projected Cost],Savings20324480104116[Projected Cost],Gifts22344682106118[Projected Cost],Legal24364884108120[Projected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PersonalCare25374985109121[[#This Row],[Projected Cost]]-PersonalCare25374985109121[[#This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PersonalCare25374985109121[[#This Row],[Projected Cost]]-PersonalCare25374985109121[[#This Row],[Actual Cost]]</f>
        <v>0</v>
      </c>
      <c r="F63" s="21"/>
      <c r="G63" s="26" t="s">
        <v>84</v>
      </c>
      <c r="H63" s="26"/>
      <c r="I63" s="26"/>
      <c r="J63" s="30">
        <f>SUBTOTAL(109,Housing1426387498110[Actual Cost],Transportation17294177101113[Actual Cost],Insurance18304278102114[Actual Cost],Food21334581105117[Actual Cost],Pets23354783107119[Actual Cost],PersonalCare25374985109121[Actual Cost],Entertainment1527397599111[Actual Cost],Loans16284076100112[Actual Cost],Taxes19314379103115[Actual Cost],Savings20324480104116[Actual Cost],Gifts22344682106118[Actual Cost],Legal24364884108120[Actual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PersonalCare25374985109121[[#This Row],[Projected Cost]]-PersonalCare25374985109121[[#This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PersonalCare25374985109121[[#This Row],[Projected Cost]]-PersonalCare25374985109121[[#This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SUBTOTAL(109,PersonalCare25374985109121[Difference])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4EF8F184-506E-4930-BF8D-7BE218871BE9}"/>
    <dataValidation allowBlank="1" showInputMessage="1" showErrorMessage="1" prompt="Title of this worksheet is in cell C2. Next instruction is in cell A4." sqref="A2" xr:uid="{55F5AD0D-3FE1-4534-9386-66FE0FEDF46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D0AABFB8-82E6-4CDF-BC59-68A2C31C1788}"/>
    <dataValidation allowBlank="1" showInputMessage="1" showErrorMessage="1" prompt="Projected Balance is auto calculated in cell H4, Actual Balance in H6, and Difference in H8. Next instruction is in cell A9." sqref="A7" xr:uid="{1EB50BDB-7B7C-4515-A2B9-67B75EDEE521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D0BF174-C2A3-4F16-A249-7E9A3C34F947}"/>
    <dataValidation allowBlank="1" showInputMessage="1" showErrorMessage="1" prompt="Enter details in Housing table starting in cell at right and in Entertainment table starting in cell G14. Next instruction is in cell A27." sqref="A14" xr:uid="{C4B358DB-1A1E-4182-AEA1-136AD15260BC}"/>
    <dataValidation allowBlank="1" showInputMessage="1" showErrorMessage="1" prompt="Enter details in Transportation table starting in cell at right and in Loans table starting in cell G26. Next instruction is in cell A37." sqref="A27" xr:uid="{9A8C368E-71D2-40C6-9FC8-3E474A5374A0}"/>
    <dataValidation allowBlank="1" showInputMessage="1" showErrorMessage="1" prompt="Enter details in Insurance table starting in cell at right and in Taxes table starting in cell G35. Next instruction is in cell A44." sqref="A37" xr:uid="{2D795347-7214-4C92-A9FB-F66C77E80DDF}"/>
    <dataValidation allowBlank="1" showInputMessage="1" showErrorMessage="1" prompt="Enter details in Food table starting in cell at right and in Savings table starting in cell G42. Next instruction is in cell A50." sqref="A44" xr:uid="{62EE1769-4763-45E0-B929-FC47C292EBA1}"/>
    <dataValidation allowBlank="1" showInputMessage="1" showErrorMessage="1" prompt="Enter details in Pets table starting in cell at right and in Gifts table starting in cell G48. Next instruction is in cell A58." sqref="A50" xr:uid="{E1B01127-520E-475A-B5AF-361FD7992E4C}"/>
    <dataValidation allowBlank="1" showInputMessage="1" showErrorMessage="1" prompt="Enter details in Personal Care table starting in cell at right and in Legal table starting in cell G54. Next instruction is in cell A61." sqref="A58" xr:uid="{146FF176-C62D-466F-98AC-6661D943E95D}"/>
    <dataValidation allowBlank="1" showInputMessage="1" showErrorMessage="1" prompt="Total Projected Cost is auto calculated in cell J61, Total Actual Cost in J63, and Total Difference in J65." sqref="A61" xr:uid="{85DF3948-47DA-4723-8DCA-D241AD007F37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B012-252D-4C6C-B0F4-174DE25C41D1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Housing1426387498122[[#This Row],[Projected Cost]]-Housing1426387498122[[#This Row],[Actual Cost]]</f>
        <v>0</v>
      </c>
      <c r="F15" s="21"/>
      <c r="G15" s="15" t="s">
        <v>9</v>
      </c>
      <c r="H15" s="16"/>
      <c r="I15" s="16"/>
      <c r="J15" s="16">
        <f>Entertainment1527397599123[[#This Row],[Projected Cost]]-Entertainment1527397599123[[#This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Housing1426387498122[[#This Row],[Projected Cost]]-Housing1426387498122[[#This Row],[Actual Cost]]</f>
        <v>0</v>
      </c>
      <c r="F16" s="21"/>
      <c r="G16" s="15" t="s">
        <v>11</v>
      </c>
      <c r="H16" s="16"/>
      <c r="I16" s="16"/>
      <c r="J16" s="16">
        <f>Entertainment1527397599123[[#This Row],[Projected Cost]]-Entertainment1527397599123[[#This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Housing1426387498122[[#This Row],[Projected Cost]]-Housing1426387498122[[#This Row],[Actual Cost]]</f>
        <v>0</v>
      </c>
      <c r="F17" s="21"/>
      <c r="G17" s="15" t="s">
        <v>13</v>
      </c>
      <c r="H17" s="16"/>
      <c r="I17" s="16"/>
      <c r="J17" s="16">
        <f>Entertainment1527397599123[[#This Row],[Projected Cost]]-Entertainment1527397599123[[#This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Housing1426387498122[[#This Row],[Projected Cost]]-Housing1426387498122[[#This Row],[Actual Cost]]</f>
        <v>0</v>
      </c>
      <c r="F18" s="21"/>
      <c r="G18" s="15" t="s">
        <v>15</v>
      </c>
      <c r="H18" s="16"/>
      <c r="I18" s="16"/>
      <c r="J18" s="16">
        <f>Entertainment1527397599123[[#This Row],[Projected Cost]]-Entertainment1527397599123[[#This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Housing1426387498122[[#This Row],[Projected Cost]]-Housing1426387498122[[#This Row],[Actual Cost]]</f>
        <v>0</v>
      </c>
      <c r="F19" s="21"/>
      <c r="G19" s="15" t="s">
        <v>17</v>
      </c>
      <c r="H19" s="16"/>
      <c r="I19" s="16"/>
      <c r="J19" s="16">
        <f>Entertainment1527397599123[[#This Row],[Projected Cost]]-Entertainment1527397599123[[#This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Housing1426387498122[[#This Row],[Projected Cost]]-Housing1426387498122[[#This Row],[Actual Cost]]</f>
        <v>0</v>
      </c>
      <c r="F20" s="21"/>
      <c r="G20" s="15" t="s">
        <v>19</v>
      </c>
      <c r="H20" s="16"/>
      <c r="I20" s="16"/>
      <c r="J20" s="16">
        <f>Entertainment1527397599123[[#This Row],[Projected Cost]]-Entertainment1527397599123[[#This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Housing1426387498122[[#This Row],[Projected Cost]]-Housing1426387498122[[#This Row],[Actual Cost]]</f>
        <v>0</v>
      </c>
      <c r="F21" s="21"/>
      <c r="G21" s="15" t="s">
        <v>21</v>
      </c>
      <c r="H21" s="16"/>
      <c r="I21" s="16"/>
      <c r="J21" s="16">
        <f>Entertainment1527397599123[[#This Row],[Projected Cost]]-Entertainment1527397599123[[#This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Housing1426387498122[[#This Row],[Projected Cost]]-Housing1426387498122[[#This Row],[Actual Cost]]</f>
        <v>0</v>
      </c>
      <c r="F22" s="21"/>
      <c r="G22" s="15" t="s">
        <v>21</v>
      </c>
      <c r="H22" s="16"/>
      <c r="I22" s="16"/>
      <c r="J22" s="16">
        <f>Entertainment1527397599123[[#This Row],[Projected Cost]]-Entertainment1527397599123[[#This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Housing1426387498122[[#This Row],[Projected Cost]]-Housing1426387498122[[#This Row],[Actual Cost]]</f>
        <v>0</v>
      </c>
      <c r="F23" s="21"/>
      <c r="G23" s="15" t="s">
        <v>21</v>
      </c>
      <c r="H23" s="16"/>
      <c r="I23" s="16"/>
      <c r="J23" s="16">
        <f>Entertainment1527397599123[[#This Row],[Projected Cost]]-Entertainment1527397599123[[#This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Housing1426387498122[[#This Row],[Projected Cost]]-Housing1426387498122[[#This Row],[Actual Cost]]</f>
        <v>0</v>
      </c>
      <c r="F24" s="21"/>
      <c r="G24" s="22" t="s">
        <v>68</v>
      </c>
      <c r="H24" s="16"/>
      <c r="I24" s="16"/>
      <c r="J24" s="16">
        <f>SUBTOTAL(109,Entertainment1527397599123[Difference])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SUBTOTAL(109,Housing1426387498122[Difference])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Loans16284076100124[[#This Row],[Projected Cost]]-Loans16284076100124[[#This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Transportation17294177101125[[#This Row],[Projected Cost]]-Transportation17294177101125[[#This Row],[Actual Cost]]</f>
        <v>0</v>
      </c>
      <c r="F28" s="21"/>
      <c r="G28" s="15" t="s">
        <v>28</v>
      </c>
      <c r="H28" s="16"/>
      <c r="I28" s="16"/>
      <c r="J28" s="16">
        <f>Loans16284076100124[[#This Row],[Projected Cost]]-Loans16284076100124[[#This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Transportation17294177101125[[#This Row],[Projected Cost]]-Transportation17294177101125[[#This Row],[Actual Cost]]</f>
        <v>0</v>
      </c>
      <c r="F29" s="21"/>
      <c r="G29" s="15" t="s">
        <v>30</v>
      </c>
      <c r="H29" s="16"/>
      <c r="I29" s="16"/>
      <c r="J29" s="16">
        <f>Loans16284076100124[[#This Row],[Projected Cost]]-Loans16284076100124[[#This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Transportation17294177101125[[#This Row],[Projected Cost]]-Transportation17294177101125[[#This Row],[Actual Cost]]</f>
        <v>0</v>
      </c>
      <c r="F30" s="21"/>
      <c r="G30" s="15" t="s">
        <v>30</v>
      </c>
      <c r="H30" s="16"/>
      <c r="I30" s="16"/>
      <c r="J30" s="16">
        <f>Loans16284076100124[[#This Row],[Projected Cost]]-Loans16284076100124[[#This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Transportation17294177101125[[#This Row],[Projected Cost]]-Transportation17294177101125[[#This Row],[Actual Cost]]</f>
        <v>0</v>
      </c>
      <c r="F31" s="21"/>
      <c r="G31" s="15" t="s">
        <v>30</v>
      </c>
      <c r="H31" s="16"/>
      <c r="I31" s="16"/>
      <c r="J31" s="16">
        <f>Loans16284076100124[[#This Row],[Projected Cost]]-Loans16284076100124[[#This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Transportation17294177101125[[#This Row],[Projected Cost]]-Transportation17294177101125[[#This Row],[Actual Cost]]</f>
        <v>0</v>
      </c>
      <c r="F32" s="21"/>
      <c r="G32" s="15" t="s">
        <v>21</v>
      </c>
      <c r="H32" s="16"/>
      <c r="I32" s="16"/>
      <c r="J32" s="16">
        <f>Loans16284076100124[[#This Row],[Projected Cost]]-Loans16284076100124[[#This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Transportation17294177101125[[#This Row],[Projected Cost]]-Transportation17294177101125[[#This Row],[Actual Cost]]</f>
        <v>0</v>
      </c>
      <c r="F33" s="21"/>
      <c r="G33" s="22" t="s">
        <v>68</v>
      </c>
      <c r="H33" s="16"/>
      <c r="I33" s="16"/>
      <c r="J33" s="16">
        <f>SUBTOTAL(109,Loans16284076100124[Difference])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Transportation17294177101125[[#This Row],[Projected Cost]]-Transportation17294177101125[[#This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SUBTOTAL(109,Transportation17294177101125[Difference])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Taxes19314379103127[[#This Row],[Projected Cost]]-Taxes19314379103127[[#This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Taxes19314379103127[[#This Row],[Projected Cost]]-Taxes19314379103127[[#This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Insurance18304278102126[[#This Row],[Projected Cost]]-Insurance18304278102126[[#This Row],[Actual Cost]]</f>
        <v>0</v>
      </c>
      <c r="F38" s="21"/>
      <c r="G38" s="15" t="s">
        <v>40</v>
      </c>
      <c r="H38" s="16"/>
      <c r="I38" s="16"/>
      <c r="J38" s="16">
        <f>Taxes19314379103127[[#This Row],[Projected Cost]]-Taxes19314379103127[[#This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Insurance18304278102126[[#This Row],[Projected Cost]]-Insurance18304278102126[[#This Row],[Actual Cost]]</f>
        <v>0</v>
      </c>
      <c r="F39" s="21"/>
      <c r="G39" s="15" t="s">
        <v>21</v>
      </c>
      <c r="H39" s="16"/>
      <c r="I39" s="16"/>
      <c r="J39" s="16">
        <f>Taxes19314379103127[[#This Row],[Projected Cost]]-Taxes19314379103127[[#This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Insurance18304278102126[[#This Row],[Projected Cost]]-Insurance18304278102126[[#This Row],[Actual Cost]]</f>
        <v>0</v>
      </c>
      <c r="F40" s="21"/>
      <c r="G40" s="22" t="s">
        <v>68</v>
      </c>
      <c r="H40" s="16"/>
      <c r="I40" s="16"/>
      <c r="J40" s="16">
        <f>SUBTOTAL(109,Taxes19314379103127[Difference])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Insurance18304278102126[[#This Row],[Projected Cost]]-Insurance18304278102126[[#This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SUBTOTAL(109,Insurance18304278102126[Difference])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Savings20324480104128[[#This Row],[Projected Cost]]-Savings20324480104128[[#This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Savings20324480104128[[#This Row],[Projected Cost]]-Savings20324480104128[[#This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Food21334581105129[[#This Row],[Projected Cost]]-Food21334581105129[[#This Row],[Actual Cost]]</f>
        <v>0</v>
      </c>
      <c r="F45" s="21"/>
      <c r="G45" s="15" t="s">
        <v>21</v>
      </c>
      <c r="H45" s="16"/>
      <c r="I45" s="16"/>
      <c r="J45" s="16">
        <f>Savings20324480104128[[#This Row],[Projected Cost]]-Savings20324480104128[[#This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Food21334581105129[[#This Row],[Projected Cost]]-Food21334581105129[[#This Row],[Actual Cost]]</f>
        <v>0</v>
      </c>
      <c r="F46" s="21"/>
      <c r="G46" s="22" t="s">
        <v>68</v>
      </c>
      <c r="H46" s="16"/>
      <c r="I46" s="16"/>
      <c r="J46" s="16">
        <f>SUBTOTAL(109,Savings20324480104128[Difference])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Food21334581105129[[#This Row],[Projected Cost]]-Food21334581105129[[#This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SUBTOTAL(109,Food21334581105129[Difference])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Gifts22344682106130[[#This Row],[Projected Cost]]-Gifts22344682106130[[#This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Gifts22344682106130[[#This Row],[Projected Cost]]-Gifts22344682106130[[#This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Pets23354783107131[[#This Row],[Projected Cost]]-Pets23354783107131[[#This Row],[Actual Cost]]</f>
        <v>0</v>
      </c>
      <c r="F51" s="21"/>
      <c r="G51" s="15" t="s">
        <v>54</v>
      </c>
      <c r="H51" s="16"/>
      <c r="I51" s="16"/>
      <c r="J51" s="16">
        <f>Gifts22344682106130[[#This Row],[Projected Cost]]-Gifts22344682106130[[#This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Pets23354783107131[[#This Row],[Projected Cost]]-Pets23354783107131[[#This Row],[Actual Cost]]</f>
        <v>0</v>
      </c>
      <c r="F52" s="21"/>
      <c r="G52" s="22" t="s">
        <v>68</v>
      </c>
      <c r="H52" s="16"/>
      <c r="I52" s="16"/>
      <c r="J52" s="16">
        <f>SUBTOTAL(109,Gifts22344682106130[Difference])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Pets23354783107131[[#This Row],[Projected Cost]]-Pets23354783107131[[#This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Pets23354783107131[[#This Row],[Projected Cost]]-Pets23354783107131[[#This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Pets23354783107131[[#This Row],[Projected Cost]]-Pets23354783107131[[#This Row],[Actual Cost]]</f>
        <v>0</v>
      </c>
      <c r="F55" s="21"/>
      <c r="G55" s="15" t="s">
        <v>59</v>
      </c>
      <c r="H55" s="16"/>
      <c r="I55" s="16"/>
      <c r="J55" s="16">
        <f>Legal24364884108132[[#This Row],[Projected Cost]]-Legal24364884108132[[#This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SUBTOTAL(109,Pets23354783107131[Difference])</f>
        <v>0</v>
      </c>
      <c r="F56" s="21"/>
      <c r="G56" s="15" t="s">
        <v>60</v>
      </c>
      <c r="H56" s="16"/>
      <c r="I56" s="16"/>
      <c r="J56" s="16">
        <f>Legal24364884108132[[#This Row],[Projected Cost]]-Legal24364884108132[[#This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Legal24364884108132[[#This Row],[Projected Cost]]-Legal24364884108132[[#This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Legal24364884108132[[#This Row],[Projected Cost]]-Legal24364884108132[[#This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PersonalCare25374985109133[[#This Row],[Projected Cost]]-PersonalCare25374985109133[[#This Row],[Actual Cost]]</f>
        <v>0</v>
      </c>
      <c r="F59" s="21"/>
      <c r="G59" s="22" t="s">
        <v>68</v>
      </c>
      <c r="H59" s="16"/>
      <c r="I59" s="16"/>
      <c r="J59" s="16">
        <f>SUBTOTAL(109,Legal24364884108132[Difference])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PersonalCare25374985109133[[#This Row],[Projected Cost]]-PersonalCare25374985109133[[#This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PersonalCare25374985109133[[#This Row],[Projected Cost]]-PersonalCare25374985109133[[#This Row],[Actual Cost]]</f>
        <v>0</v>
      </c>
      <c r="F61" s="21"/>
      <c r="G61" s="26" t="s">
        <v>83</v>
      </c>
      <c r="H61" s="26"/>
      <c r="I61" s="26"/>
      <c r="J61" s="30">
        <f>SUBTOTAL(109,Housing1426387498122[Projected Cost],Transportation17294177101125[Projected Cost],Insurance18304278102126[Projected Cost],Food21334581105129[Projected Cost],Pets23354783107131[Projected Cost],PersonalCare25374985109133[Projected Cost],Entertainment1527397599123[Projected Cost],Loans16284076100124[Projected Cost],Taxes19314379103127[Projected Cost],Savings20324480104128[Projected Cost],Gifts22344682106130[Projected Cost],Legal24364884108132[Projected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PersonalCare25374985109133[[#This Row],[Projected Cost]]-PersonalCare25374985109133[[#This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PersonalCare25374985109133[[#This Row],[Projected Cost]]-PersonalCare25374985109133[[#This Row],[Actual Cost]]</f>
        <v>0</v>
      </c>
      <c r="F63" s="21"/>
      <c r="G63" s="26" t="s">
        <v>84</v>
      </c>
      <c r="H63" s="26"/>
      <c r="I63" s="26"/>
      <c r="J63" s="30">
        <f>SUBTOTAL(109,Housing1426387498122[Actual Cost],Transportation17294177101125[Actual Cost],Insurance18304278102126[Actual Cost],Food21334581105129[Actual Cost],Pets23354783107131[Actual Cost],PersonalCare25374985109133[Actual Cost],Entertainment1527397599123[Actual Cost],Loans16284076100124[Actual Cost],Taxes19314379103127[Actual Cost],Savings20324480104128[Actual Cost],Gifts22344682106130[Actual Cost],Legal24364884108132[Actual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PersonalCare25374985109133[[#This Row],[Projected Cost]]-PersonalCare25374985109133[[#This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PersonalCare25374985109133[[#This Row],[Projected Cost]]-PersonalCare25374985109133[[#This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SUBTOTAL(109,PersonalCare25374985109133[Difference])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FBE146EF-0E96-4313-8A42-8F3A4F1F3B7F}"/>
    <dataValidation allowBlank="1" showInputMessage="1" showErrorMessage="1" prompt="Title of this worksheet is in cell C2. Next instruction is in cell A4." sqref="A2" xr:uid="{2132D98F-BDF9-472A-A4FF-7E5FFF3FC13B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89A0630-A669-4C38-A72E-E78F60E378CB}"/>
    <dataValidation allowBlank="1" showInputMessage="1" showErrorMessage="1" prompt="Projected Balance is auto calculated in cell H4, Actual Balance in H6, and Difference in H8. Next instruction is in cell A9." sqref="A7" xr:uid="{0D62391E-50DD-47EF-8BDD-BC14E51A8DFF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EE1840A-722B-4969-A5B2-C2CA46BC1FC1}"/>
    <dataValidation allowBlank="1" showInputMessage="1" showErrorMessage="1" prompt="Enter details in Housing table starting in cell at right and in Entertainment table starting in cell G14. Next instruction is in cell A27." sqref="A14" xr:uid="{DD0EE214-38B3-468C-8B5C-8E2F3B339648}"/>
    <dataValidation allowBlank="1" showInputMessage="1" showErrorMessage="1" prompt="Enter details in Transportation table starting in cell at right and in Loans table starting in cell G26. Next instruction is in cell A37." sqref="A27" xr:uid="{8CD4D9BC-6A48-4FD9-845D-595B1ABF5237}"/>
    <dataValidation allowBlank="1" showInputMessage="1" showErrorMessage="1" prompt="Enter details in Insurance table starting in cell at right and in Taxes table starting in cell G35. Next instruction is in cell A44." sqref="A37" xr:uid="{9E0A3782-39AD-4A81-A43F-4D8C217DDBE6}"/>
    <dataValidation allowBlank="1" showInputMessage="1" showErrorMessage="1" prompt="Enter details in Food table starting in cell at right and in Savings table starting in cell G42. Next instruction is in cell A50." sqref="A44" xr:uid="{116A34F5-41AB-4B16-9E29-B2ADE411907E}"/>
    <dataValidation allowBlank="1" showInputMessage="1" showErrorMessage="1" prompt="Enter details in Pets table starting in cell at right and in Gifts table starting in cell G48. Next instruction is in cell A58." sqref="A50" xr:uid="{E298764B-130A-4BC7-A227-A962D198D567}"/>
    <dataValidation allowBlank="1" showInputMessage="1" showErrorMessage="1" prompt="Enter details in Personal Care table starting in cell at right and in Legal table starting in cell G54. Next instruction is in cell A61." sqref="A58" xr:uid="{886ADD0C-0BC5-4467-BB35-C1AABBCCD2C9}"/>
    <dataValidation allowBlank="1" showInputMessage="1" showErrorMessage="1" prompt="Total Projected Cost is auto calculated in cell J61, Total Actual Cost in J63, and Total Difference in J65." sqref="A61" xr:uid="{EF084682-1038-4E23-8331-E496C5ECCE58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F8783-2786-4A05-9EE9-8CA5C2221BB9}">
  <sheetPr>
    <tabColor theme="4"/>
    <pageSetUpPr autoPageBreaks="0" fitToPage="1"/>
  </sheetPr>
  <dimension ref="A1:J67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Housing1426387498134[[#This Row],[Projected Cost]]-Housing1426387498134[[#This Row],[Actual Cost]]</f>
        <v>0</v>
      </c>
      <c r="F15" s="21"/>
      <c r="G15" s="15" t="s">
        <v>9</v>
      </c>
      <c r="H15" s="16"/>
      <c r="I15" s="16"/>
      <c r="J15" s="16">
        <f>Entertainment1527397599135[[#This Row],[Projected Cost]]-Entertainment1527397599135[[#This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Housing1426387498134[[#This Row],[Projected Cost]]-Housing1426387498134[[#This Row],[Actual Cost]]</f>
        <v>0</v>
      </c>
      <c r="F16" s="21"/>
      <c r="G16" s="15" t="s">
        <v>11</v>
      </c>
      <c r="H16" s="16"/>
      <c r="I16" s="16"/>
      <c r="J16" s="16">
        <f>Entertainment1527397599135[[#This Row],[Projected Cost]]-Entertainment1527397599135[[#This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Housing1426387498134[[#This Row],[Projected Cost]]-Housing1426387498134[[#This Row],[Actual Cost]]</f>
        <v>0</v>
      </c>
      <c r="F17" s="21"/>
      <c r="G17" s="15" t="s">
        <v>13</v>
      </c>
      <c r="H17" s="16"/>
      <c r="I17" s="16"/>
      <c r="J17" s="16">
        <f>Entertainment1527397599135[[#This Row],[Projected Cost]]-Entertainment1527397599135[[#This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Housing1426387498134[[#This Row],[Projected Cost]]-Housing1426387498134[[#This Row],[Actual Cost]]</f>
        <v>0</v>
      </c>
      <c r="F18" s="21"/>
      <c r="G18" s="15" t="s">
        <v>15</v>
      </c>
      <c r="H18" s="16"/>
      <c r="I18" s="16"/>
      <c r="J18" s="16">
        <f>Entertainment1527397599135[[#This Row],[Projected Cost]]-Entertainment1527397599135[[#This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Housing1426387498134[[#This Row],[Projected Cost]]-Housing1426387498134[[#This Row],[Actual Cost]]</f>
        <v>0</v>
      </c>
      <c r="F19" s="21"/>
      <c r="G19" s="15" t="s">
        <v>17</v>
      </c>
      <c r="H19" s="16"/>
      <c r="I19" s="16"/>
      <c r="J19" s="16">
        <f>Entertainment1527397599135[[#This Row],[Projected Cost]]-Entertainment1527397599135[[#This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Housing1426387498134[[#This Row],[Projected Cost]]-Housing1426387498134[[#This Row],[Actual Cost]]</f>
        <v>0</v>
      </c>
      <c r="F20" s="21"/>
      <c r="G20" s="15" t="s">
        <v>19</v>
      </c>
      <c r="H20" s="16"/>
      <c r="I20" s="16"/>
      <c r="J20" s="16">
        <f>Entertainment1527397599135[[#This Row],[Projected Cost]]-Entertainment1527397599135[[#This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Housing1426387498134[[#This Row],[Projected Cost]]-Housing1426387498134[[#This Row],[Actual Cost]]</f>
        <v>0</v>
      </c>
      <c r="F21" s="21"/>
      <c r="G21" s="15" t="s">
        <v>21</v>
      </c>
      <c r="H21" s="16"/>
      <c r="I21" s="16"/>
      <c r="J21" s="16">
        <f>Entertainment1527397599135[[#This Row],[Projected Cost]]-Entertainment1527397599135[[#This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Housing1426387498134[[#This Row],[Projected Cost]]-Housing1426387498134[[#This Row],[Actual Cost]]</f>
        <v>0</v>
      </c>
      <c r="F22" s="21"/>
      <c r="G22" s="15" t="s">
        <v>21</v>
      </c>
      <c r="H22" s="16"/>
      <c r="I22" s="16"/>
      <c r="J22" s="16">
        <f>Entertainment1527397599135[[#This Row],[Projected Cost]]-Entertainment1527397599135[[#This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Housing1426387498134[[#This Row],[Projected Cost]]-Housing1426387498134[[#This Row],[Actual Cost]]</f>
        <v>0</v>
      </c>
      <c r="F23" s="21"/>
      <c r="G23" s="15" t="s">
        <v>21</v>
      </c>
      <c r="H23" s="16"/>
      <c r="I23" s="16"/>
      <c r="J23" s="16">
        <f>Entertainment1527397599135[[#This Row],[Projected Cost]]-Entertainment1527397599135[[#This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Housing1426387498134[[#This Row],[Projected Cost]]-Housing1426387498134[[#This Row],[Actual Cost]]</f>
        <v>0</v>
      </c>
      <c r="F24" s="21"/>
      <c r="G24" s="22" t="s">
        <v>68</v>
      </c>
      <c r="H24" s="16"/>
      <c r="I24" s="16"/>
      <c r="J24" s="16">
        <f>SUBTOTAL(109,Entertainment1527397599135[Difference])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SUBTOTAL(109,Housing1426387498134[Difference])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Loans16284076100136[[#This Row],[Projected Cost]]-Loans16284076100136[[#This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Transportation17294177101137[[#This Row],[Projected Cost]]-Transportation17294177101137[[#This Row],[Actual Cost]]</f>
        <v>0</v>
      </c>
      <c r="F28" s="21"/>
      <c r="G28" s="15" t="s">
        <v>28</v>
      </c>
      <c r="H28" s="16"/>
      <c r="I28" s="16"/>
      <c r="J28" s="16">
        <f>Loans16284076100136[[#This Row],[Projected Cost]]-Loans16284076100136[[#This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Transportation17294177101137[[#This Row],[Projected Cost]]-Transportation17294177101137[[#This Row],[Actual Cost]]</f>
        <v>0</v>
      </c>
      <c r="F29" s="21"/>
      <c r="G29" s="15" t="s">
        <v>30</v>
      </c>
      <c r="H29" s="16"/>
      <c r="I29" s="16"/>
      <c r="J29" s="16">
        <f>Loans16284076100136[[#This Row],[Projected Cost]]-Loans16284076100136[[#This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Transportation17294177101137[[#This Row],[Projected Cost]]-Transportation17294177101137[[#This Row],[Actual Cost]]</f>
        <v>0</v>
      </c>
      <c r="F30" s="21"/>
      <c r="G30" s="15" t="s">
        <v>30</v>
      </c>
      <c r="H30" s="16"/>
      <c r="I30" s="16"/>
      <c r="J30" s="16">
        <f>Loans16284076100136[[#This Row],[Projected Cost]]-Loans16284076100136[[#This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Transportation17294177101137[[#This Row],[Projected Cost]]-Transportation17294177101137[[#This Row],[Actual Cost]]</f>
        <v>0</v>
      </c>
      <c r="F31" s="21"/>
      <c r="G31" s="15" t="s">
        <v>30</v>
      </c>
      <c r="H31" s="16"/>
      <c r="I31" s="16"/>
      <c r="J31" s="16">
        <f>Loans16284076100136[[#This Row],[Projected Cost]]-Loans16284076100136[[#This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Transportation17294177101137[[#This Row],[Projected Cost]]-Transportation17294177101137[[#This Row],[Actual Cost]]</f>
        <v>0</v>
      </c>
      <c r="F32" s="21"/>
      <c r="G32" s="15" t="s">
        <v>21</v>
      </c>
      <c r="H32" s="16"/>
      <c r="I32" s="16"/>
      <c r="J32" s="16">
        <f>Loans16284076100136[[#This Row],[Projected Cost]]-Loans16284076100136[[#This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Transportation17294177101137[[#This Row],[Projected Cost]]-Transportation17294177101137[[#This Row],[Actual Cost]]</f>
        <v>0</v>
      </c>
      <c r="F33" s="21"/>
      <c r="G33" s="22" t="s">
        <v>68</v>
      </c>
      <c r="H33" s="16"/>
      <c r="I33" s="16"/>
      <c r="J33" s="16">
        <f>SUBTOTAL(109,Loans16284076100136[Difference])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Transportation17294177101137[[#This Row],[Projected Cost]]-Transportation17294177101137[[#This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SUBTOTAL(109,Transportation17294177101137[Difference])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Taxes19314379103139[[#This Row],[Projected Cost]]-Taxes19314379103139[[#This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Taxes19314379103139[[#This Row],[Projected Cost]]-Taxes19314379103139[[#This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Insurance18304278102138[[#This Row],[Projected Cost]]-Insurance18304278102138[[#This Row],[Actual Cost]]</f>
        <v>0</v>
      </c>
      <c r="F38" s="21"/>
      <c r="G38" s="15" t="s">
        <v>40</v>
      </c>
      <c r="H38" s="16"/>
      <c r="I38" s="16"/>
      <c r="J38" s="16">
        <f>Taxes19314379103139[[#This Row],[Projected Cost]]-Taxes19314379103139[[#This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Insurance18304278102138[[#This Row],[Projected Cost]]-Insurance18304278102138[[#This Row],[Actual Cost]]</f>
        <v>0</v>
      </c>
      <c r="F39" s="21"/>
      <c r="G39" s="15" t="s">
        <v>21</v>
      </c>
      <c r="H39" s="16"/>
      <c r="I39" s="16"/>
      <c r="J39" s="16">
        <f>Taxes19314379103139[[#This Row],[Projected Cost]]-Taxes19314379103139[[#This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Insurance18304278102138[[#This Row],[Projected Cost]]-Insurance18304278102138[[#This Row],[Actual Cost]]</f>
        <v>0</v>
      </c>
      <c r="F40" s="21"/>
      <c r="G40" s="22" t="s">
        <v>68</v>
      </c>
      <c r="H40" s="16"/>
      <c r="I40" s="16"/>
      <c r="J40" s="16">
        <f>SUBTOTAL(109,Taxes19314379103139[Difference])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Insurance18304278102138[[#This Row],[Projected Cost]]-Insurance18304278102138[[#This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SUBTOTAL(109,Insurance18304278102138[Difference])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Savings20324480104140[[#This Row],[Projected Cost]]-Savings20324480104140[[#This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Savings20324480104140[[#This Row],[Projected Cost]]-Savings20324480104140[[#This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Food21334581105141[[#This Row],[Projected Cost]]-Food21334581105141[[#This Row],[Actual Cost]]</f>
        <v>0</v>
      </c>
      <c r="F45" s="21"/>
      <c r="G45" s="15" t="s">
        <v>21</v>
      </c>
      <c r="H45" s="16"/>
      <c r="I45" s="16"/>
      <c r="J45" s="16">
        <f>Savings20324480104140[[#This Row],[Projected Cost]]-Savings20324480104140[[#This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Food21334581105141[[#This Row],[Projected Cost]]-Food21334581105141[[#This Row],[Actual Cost]]</f>
        <v>0</v>
      </c>
      <c r="F46" s="21"/>
      <c r="G46" s="22" t="s">
        <v>68</v>
      </c>
      <c r="H46" s="16"/>
      <c r="I46" s="16"/>
      <c r="J46" s="16">
        <f>SUBTOTAL(109,Savings20324480104140[Difference])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Food21334581105141[[#This Row],[Projected Cost]]-Food21334581105141[[#This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SUBTOTAL(109,Food21334581105141[Difference])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Gifts22344682106142[[#This Row],[Projected Cost]]-Gifts22344682106142[[#This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Gifts22344682106142[[#This Row],[Projected Cost]]-Gifts22344682106142[[#This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Pets23354783107143[[#This Row],[Projected Cost]]-Pets23354783107143[[#This Row],[Actual Cost]]</f>
        <v>0</v>
      </c>
      <c r="F51" s="21"/>
      <c r="G51" s="15" t="s">
        <v>54</v>
      </c>
      <c r="H51" s="16"/>
      <c r="I51" s="16"/>
      <c r="J51" s="16">
        <f>Gifts22344682106142[[#This Row],[Projected Cost]]-Gifts22344682106142[[#This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Pets23354783107143[[#This Row],[Projected Cost]]-Pets23354783107143[[#This Row],[Actual Cost]]</f>
        <v>0</v>
      </c>
      <c r="F52" s="21"/>
      <c r="G52" s="22" t="s">
        <v>68</v>
      </c>
      <c r="H52" s="16"/>
      <c r="I52" s="16"/>
      <c r="J52" s="16">
        <f>SUBTOTAL(109,Gifts22344682106142[Difference])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Pets23354783107143[[#This Row],[Projected Cost]]-Pets23354783107143[[#This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Pets23354783107143[[#This Row],[Projected Cost]]-Pets23354783107143[[#This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Pets23354783107143[[#This Row],[Projected Cost]]-Pets23354783107143[[#This Row],[Actual Cost]]</f>
        <v>0</v>
      </c>
      <c r="F55" s="21"/>
      <c r="G55" s="15" t="s">
        <v>59</v>
      </c>
      <c r="H55" s="16"/>
      <c r="I55" s="16"/>
      <c r="J55" s="16">
        <f>Legal24364884108144[[#This Row],[Projected Cost]]-Legal24364884108144[[#This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SUBTOTAL(109,Pets23354783107143[Difference])</f>
        <v>0</v>
      </c>
      <c r="F56" s="21"/>
      <c r="G56" s="15" t="s">
        <v>60</v>
      </c>
      <c r="H56" s="16"/>
      <c r="I56" s="16"/>
      <c r="J56" s="16">
        <f>Legal24364884108144[[#This Row],[Projected Cost]]-Legal24364884108144[[#This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Legal24364884108144[[#This Row],[Projected Cost]]-Legal24364884108144[[#This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Legal24364884108144[[#This Row],[Projected Cost]]-Legal24364884108144[[#This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PersonalCare25374985109145[[#This Row],[Projected Cost]]-PersonalCare25374985109145[[#This Row],[Actual Cost]]</f>
        <v>0</v>
      </c>
      <c r="F59" s="21"/>
      <c r="G59" s="22" t="s">
        <v>68</v>
      </c>
      <c r="H59" s="16"/>
      <c r="I59" s="16"/>
      <c r="J59" s="16">
        <f>SUBTOTAL(109,Legal24364884108144[Difference])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PersonalCare25374985109145[[#This Row],[Projected Cost]]-PersonalCare25374985109145[[#This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PersonalCare25374985109145[[#This Row],[Projected Cost]]-PersonalCare25374985109145[[#This Row],[Actual Cost]]</f>
        <v>0</v>
      </c>
      <c r="F61" s="21"/>
      <c r="G61" s="26" t="s">
        <v>83</v>
      </c>
      <c r="H61" s="26"/>
      <c r="I61" s="26"/>
      <c r="J61" s="30">
        <f>SUBTOTAL(109,Housing1426387498134[Projected Cost],Transportation17294177101137[Projected Cost],Insurance18304278102138[Projected Cost],Food21334581105141[Projected Cost],Pets23354783107143[Projected Cost],PersonalCare25374985109145[Projected Cost],Entertainment1527397599135[Projected Cost],Loans16284076100136[Projected Cost],Taxes19314379103139[Projected Cost],Savings20324480104140[Projected Cost],Gifts22344682106142[Projected Cost],Legal24364884108144[Projected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PersonalCare25374985109145[[#This Row],[Projected Cost]]-PersonalCare25374985109145[[#This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PersonalCare25374985109145[[#This Row],[Projected Cost]]-PersonalCare25374985109145[[#This Row],[Actual Cost]]</f>
        <v>0</v>
      </c>
      <c r="F63" s="21"/>
      <c r="G63" s="26" t="s">
        <v>84</v>
      </c>
      <c r="H63" s="26"/>
      <c r="I63" s="26"/>
      <c r="J63" s="30">
        <f>SUBTOTAL(109,Housing1426387498134[Actual Cost],Transportation17294177101137[Actual Cost],Insurance18304278102138[Actual Cost],Food21334581105141[Actual Cost],Pets23354783107143[Actual Cost],PersonalCare25374985109145[Actual Cost],Entertainment1527397599135[Actual Cost],Loans16284076100136[Actual Cost],Taxes19314379103139[Actual Cost],Savings20324480104140[Actual Cost],Gifts22344682106142[Actual Cost],Legal24364884108144[Actual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PersonalCare25374985109145[[#This Row],[Projected Cost]]-PersonalCare25374985109145[[#This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PersonalCare25374985109145[[#This Row],[Projected Cost]]-PersonalCare25374985109145[[#This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SUBTOTAL(109,PersonalCare25374985109145[Difference])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A77BC0FA-09B3-45AE-BC3C-1F0F302D6485}"/>
    <dataValidation allowBlank="1" showInputMessage="1" showErrorMessage="1" prompt="Title of this worksheet is in cell C2. Next instruction is in cell A4." sqref="A2" xr:uid="{E486F7C1-47B0-4EB5-92D9-FEE2C6AAC31B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CB0A5A3E-B2E7-4A59-977F-3CE07D0ED07E}"/>
    <dataValidation allowBlank="1" showInputMessage="1" showErrorMessage="1" prompt="Projected Balance is auto calculated in cell H4, Actual Balance in H6, and Difference in H8. Next instruction is in cell A9." sqref="A7" xr:uid="{17587DC1-8E10-45C0-B63E-462D49723FF7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E8CA9C50-E744-4675-B58B-CEC3B9D28040}"/>
    <dataValidation allowBlank="1" showInputMessage="1" showErrorMessage="1" prompt="Enter details in Housing table starting in cell at right and in Entertainment table starting in cell G14. Next instruction is in cell A27." sqref="A14" xr:uid="{27EA1C5F-BE5D-4E3F-A039-0730A237ACBA}"/>
    <dataValidation allowBlank="1" showInputMessage="1" showErrorMessage="1" prompt="Enter details in Transportation table starting in cell at right and in Loans table starting in cell G26. Next instruction is in cell A37." sqref="A27" xr:uid="{E9D22093-9440-42EA-A8C3-C5B616113625}"/>
    <dataValidation allowBlank="1" showInputMessage="1" showErrorMessage="1" prompt="Enter details in Insurance table starting in cell at right and in Taxes table starting in cell G35. Next instruction is in cell A44." sqref="A37" xr:uid="{EE01B9D5-C5B6-4A26-AB68-C65C1D96E6D9}"/>
    <dataValidation allowBlank="1" showInputMessage="1" showErrorMessage="1" prompt="Enter details in Food table starting in cell at right and in Savings table starting in cell G42. Next instruction is in cell A50." sqref="A44" xr:uid="{FC6928B7-59A9-43B0-A461-1EB3620A7D8F}"/>
    <dataValidation allowBlank="1" showInputMessage="1" showErrorMessage="1" prompt="Enter details in Pets table starting in cell at right and in Gifts table starting in cell G48. Next instruction is in cell A58." sqref="A50" xr:uid="{956B84CD-E00C-4305-81F7-5D2E5D7BD5E9}"/>
    <dataValidation allowBlank="1" showInputMessage="1" showErrorMessage="1" prompt="Enter details in Personal Care table starting in cell at right and in Legal table starting in cell G54. Next instruction is in cell A61." sqref="A58" xr:uid="{9C62B8F7-F7DF-46B1-B85E-5B70C8832FD7}"/>
    <dataValidation allowBlank="1" showInputMessage="1" showErrorMessage="1" prompt="Total Projected Cost is auto calculated in cell J61, Total Actual Cost in J63, and Total Difference in J65." sqref="A61" xr:uid="{6D367ADC-0270-4892-B885-5A9E65C7BEC9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ABA96-3626-4A9C-BC66-8DB7AF260316}">
  <sheetPr>
    <tabColor theme="4"/>
    <pageSetUpPr autoPageBreaks="0" fitToPage="1"/>
  </sheetPr>
  <dimension ref="A1:J67"/>
  <sheetViews>
    <sheetView showGridLines="0" tabSelected="1" zoomScaleNormal="100" workbookViewId="0">
      <selection activeCell="H16" sqref="H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Housing1426387498134146[[#This Row],[Projected Cost]]-Housing1426387498134146[[#This Row],[Actual Cost]]</f>
        <v>0</v>
      </c>
      <c r="F15" s="21"/>
      <c r="G15" s="15" t="s">
        <v>9</v>
      </c>
      <c r="H15" s="16"/>
      <c r="I15" s="16"/>
      <c r="J15" s="16">
        <f>Entertainment1527397599135147[[#This Row],[Projected Cost]]-Entertainment1527397599135147[[#This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Housing1426387498134146[[#This Row],[Projected Cost]]-Housing1426387498134146[[#This Row],[Actual Cost]]</f>
        <v>0</v>
      </c>
      <c r="F16" s="21"/>
      <c r="G16" s="15" t="s">
        <v>11</v>
      </c>
      <c r="H16" s="16"/>
      <c r="I16" s="16"/>
      <c r="J16" s="16">
        <f>Entertainment1527397599135147[[#This Row],[Projected Cost]]-Entertainment1527397599135147[[#This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Housing1426387498134146[[#This Row],[Projected Cost]]-Housing1426387498134146[[#This Row],[Actual Cost]]</f>
        <v>0</v>
      </c>
      <c r="F17" s="21"/>
      <c r="G17" s="15" t="s">
        <v>13</v>
      </c>
      <c r="H17" s="16"/>
      <c r="I17" s="16"/>
      <c r="J17" s="16">
        <f>Entertainment1527397599135147[[#This Row],[Projected Cost]]-Entertainment1527397599135147[[#This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Housing1426387498134146[[#This Row],[Projected Cost]]-Housing1426387498134146[[#This Row],[Actual Cost]]</f>
        <v>0</v>
      </c>
      <c r="F18" s="21"/>
      <c r="G18" s="15" t="s">
        <v>15</v>
      </c>
      <c r="H18" s="16"/>
      <c r="I18" s="16"/>
      <c r="J18" s="16">
        <f>Entertainment1527397599135147[[#This Row],[Projected Cost]]-Entertainment1527397599135147[[#This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Housing1426387498134146[[#This Row],[Projected Cost]]-Housing1426387498134146[[#This Row],[Actual Cost]]</f>
        <v>0</v>
      </c>
      <c r="F19" s="21"/>
      <c r="G19" s="15" t="s">
        <v>17</v>
      </c>
      <c r="H19" s="16"/>
      <c r="I19" s="16"/>
      <c r="J19" s="16">
        <f>Entertainment1527397599135147[[#This Row],[Projected Cost]]-Entertainment1527397599135147[[#This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Housing1426387498134146[[#This Row],[Projected Cost]]-Housing1426387498134146[[#This Row],[Actual Cost]]</f>
        <v>0</v>
      </c>
      <c r="F20" s="21"/>
      <c r="G20" s="15" t="s">
        <v>19</v>
      </c>
      <c r="H20" s="16"/>
      <c r="I20" s="16"/>
      <c r="J20" s="16">
        <f>Entertainment1527397599135147[[#This Row],[Projected Cost]]-Entertainment1527397599135147[[#This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Housing1426387498134146[[#This Row],[Projected Cost]]-Housing1426387498134146[[#This Row],[Actual Cost]]</f>
        <v>0</v>
      </c>
      <c r="F21" s="21"/>
      <c r="G21" s="15" t="s">
        <v>21</v>
      </c>
      <c r="H21" s="16"/>
      <c r="I21" s="16"/>
      <c r="J21" s="16">
        <f>Entertainment1527397599135147[[#This Row],[Projected Cost]]-Entertainment1527397599135147[[#This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Housing1426387498134146[[#This Row],[Projected Cost]]-Housing1426387498134146[[#This Row],[Actual Cost]]</f>
        <v>0</v>
      </c>
      <c r="F22" s="21"/>
      <c r="G22" s="15" t="s">
        <v>21</v>
      </c>
      <c r="H22" s="16"/>
      <c r="I22" s="16"/>
      <c r="J22" s="16">
        <f>Entertainment1527397599135147[[#This Row],[Projected Cost]]-Entertainment1527397599135147[[#This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Housing1426387498134146[[#This Row],[Projected Cost]]-Housing1426387498134146[[#This Row],[Actual Cost]]</f>
        <v>0</v>
      </c>
      <c r="F23" s="21"/>
      <c r="G23" s="15" t="s">
        <v>21</v>
      </c>
      <c r="H23" s="16"/>
      <c r="I23" s="16"/>
      <c r="J23" s="16">
        <f>Entertainment1527397599135147[[#This Row],[Projected Cost]]-Entertainment1527397599135147[[#This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Housing1426387498134146[[#This Row],[Projected Cost]]-Housing1426387498134146[[#This Row],[Actual Cost]]</f>
        <v>0</v>
      </c>
      <c r="F24" s="21"/>
      <c r="G24" s="22" t="s">
        <v>68</v>
      </c>
      <c r="H24" s="16"/>
      <c r="I24" s="16"/>
      <c r="J24" s="16">
        <f>SUBTOTAL(109,Entertainment1527397599135147[Difference])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SUBTOTAL(109,Housing1426387498134146[Difference])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Loans16284076100136148[[#This Row],[Projected Cost]]-Loans16284076100136148[[#This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Transportation17294177101137149[[#This Row],[Projected Cost]]-Transportation17294177101137149[[#This Row],[Actual Cost]]</f>
        <v>0</v>
      </c>
      <c r="F28" s="21"/>
      <c r="G28" s="15" t="s">
        <v>28</v>
      </c>
      <c r="H28" s="16"/>
      <c r="I28" s="16"/>
      <c r="J28" s="16">
        <f>Loans16284076100136148[[#This Row],[Projected Cost]]-Loans16284076100136148[[#This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Transportation17294177101137149[[#This Row],[Projected Cost]]-Transportation17294177101137149[[#This Row],[Actual Cost]]</f>
        <v>0</v>
      </c>
      <c r="F29" s="21"/>
      <c r="G29" s="15" t="s">
        <v>30</v>
      </c>
      <c r="H29" s="16"/>
      <c r="I29" s="16"/>
      <c r="J29" s="16">
        <f>Loans16284076100136148[[#This Row],[Projected Cost]]-Loans16284076100136148[[#This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Transportation17294177101137149[[#This Row],[Projected Cost]]-Transportation17294177101137149[[#This Row],[Actual Cost]]</f>
        <v>0</v>
      </c>
      <c r="F30" s="21"/>
      <c r="G30" s="15" t="s">
        <v>30</v>
      </c>
      <c r="H30" s="16"/>
      <c r="I30" s="16"/>
      <c r="J30" s="16">
        <f>Loans16284076100136148[[#This Row],[Projected Cost]]-Loans16284076100136148[[#This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Transportation17294177101137149[[#This Row],[Projected Cost]]-Transportation17294177101137149[[#This Row],[Actual Cost]]</f>
        <v>0</v>
      </c>
      <c r="F31" s="21"/>
      <c r="G31" s="15" t="s">
        <v>30</v>
      </c>
      <c r="H31" s="16"/>
      <c r="I31" s="16"/>
      <c r="J31" s="16">
        <f>Loans16284076100136148[[#This Row],[Projected Cost]]-Loans16284076100136148[[#This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Transportation17294177101137149[[#This Row],[Projected Cost]]-Transportation17294177101137149[[#This Row],[Actual Cost]]</f>
        <v>0</v>
      </c>
      <c r="F32" s="21"/>
      <c r="G32" s="15" t="s">
        <v>21</v>
      </c>
      <c r="H32" s="16"/>
      <c r="I32" s="16"/>
      <c r="J32" s="16">
        <f>Loans16284076100136148[[#This Row],[Projected Cost]]-Loans16284076100136148[[#This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Transportation17294177101137149[[#This Row],[Projected Cost]]-Transportation17294177101137149[[#This Row],[Actual Cost]]</f>
        <v>0</v>
      </c>
      <c r="F33" s="21"/>
      <c r="G33" s="22" t="s">
        <v>68</v>
      </c>
      <c r="H33" s="16"/>
      <c r="I33" s="16"/>
      <c r="J33" s="16">
        <f>SUBTOTAL(109,Loans16284076100136148[Difference])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Transportation17294177101137149[[#This Row],[Projected Cost]]-Transportation17294177101137149[[#This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SUBTOTAL(109,Transportation17294177101137149[Difference])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Taxes19314379103139151[[#This Row],[Projected Cost]]-Taxes19314379103139151[[#This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Taxes19314379103139151[[#This Row],[Projected Cost]]-Taxes19314379103139151[[#This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Insurance18304278102138150[[#This Row],[Projected Cost]]-Insurance18304278102138150[[#This Row],[Actual Cost]]</f>
        <v>0</v>
      </c>
      <c r="F38" s="21"/>
      <c r="G38" s="15" t="s">
        <v>40</v>
      </c>
      <c r="H38" s="16"/>
      <c r="I38" s="16"/>
      <c r="J38" s="16">
        <f>Taxes19314379103139151[[#This Row],[Projected Cost]]-Taxes19314379103139151[[#This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Insurance18304278102138150[[#This Row],[Projected Cost]]-Insurance18304278102138150[[#This Row],[Actual Cost]]</f>
        <v>0</v>
      </c>
      <c r="F39" s="21"/>
      <c r="G39" s="15" t="s">
        <v>21</v>
      </c>
      <c r="H39" s="16"/>
      <c r="I39" s="16"/>
      <c r="J39" s="16">
        <f>Taxes19314379103139151[[#This Row],[Projected Cost]]-Taxes19314379103139151[[#This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Insurance18304278102138150[[#This Row],[Projected Cost]]-Insurance18304278102138150[[#This Row],[Actual Cost]]</f>
        <v>0</v>
      </c>
      <c r="F40" s="21"/>
      <c r="G40" s="22" t="s">
        <v>68</v>
      </c>
      <c r="H40" s="16"/>
      <c r="I40" s="16"/>
      <c r="J40" s="16">
        <f>SUBTOTAL(109,Taxes19314379103139151[Difference])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Insurance18304278102138150[[#This Row],[Projected Cost]]-Insurance18304278102138150[[#This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SUBTOTAL(109,Insurance18304278102138150[Difference])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Savings20324480104140152[[#This Row],[Projected Cost]]-Savings20324480104140152[[#This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Savings20324480104140152[[#This Row],[Projected Cost]]-Savings20324480104140152[[#This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Food21334581105141153[[#This Row],[Projected Cost]]-Food21334581105141153[[#This Row],[Actual Cost]]</f>
        <v>0</v>
      </c>
      <c r="F45" s="21"/>
      <c r="G45" s="15" t="s">
        <v>21</v>
      </c>
      <c r="H45" s="16"/>
      <c r="I45" s="16"/>
      <c r="J45" s="16">
        <f>Savings20324480104140152[[#This Row],[Projected Cost]]-Savings20324480104140152[[#This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Food21334581105141153[[#This Row],[Projected Cost]]-Food21334581105141153[[#This Row],[Actual Cost]]</f>
        <v>0</v>
      </c>
      <c r="F46" s="21"/>
      <c r="G46" s="22" t="s">
        <v>68</v>
      </c>
      <c r="H46" s="16"/>
      <c r="I46" s="16"/>
      <c r="J46" s="16">
        <f>SUBTOTAL(109,Savings20324480104140152[Difference])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Food21334581105141153[[#This Row],[Projected Cost]]-Food21334581105141153[[#This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SUBTOTAL(109,Food21334581105141153[Difference])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Gifts22344682106142154[[#This Row],[Projected Cost]]-Gifts22344682106142154[[#This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Gifts22344682106142154[[#This Row],[Projected Cost]]-Gifts22344682106142154[[#This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Pets23354783107143155[[#This Row],[Projected Cost]]-Pets23354783107143155[[#This Row],[Actual Cost]]</f>
        <v>0</v>
      </c>
      <c r="F51" s="21"/>
      <c r="G51" s="15" t="s">
        <v>54</v>
      </c>
      <c r="H51" s="16"/>
      <c r="I51" s="16"/>
      <c r="J51" s="16">
        <f>Gifts22344682106142154[[#This Row],[Projected Cost]]-Gifts22344682106142154[[#This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Pets23354783107143155[[#This Row],[Projected Cost]]-Pets23354783107143155[[#This Row],[Actual Cost]]</f>
        <v>0</v>
      </c>
      <c r="F52" s="21"/>
      <c r="G52" s="22" t="s">
        <v>68</v>
      </c>
      <c r="H52" s="16"/>
      <c r="I52" s="16"/>
      <c r="J52" s="16">
        <f>SUBTOTAL(109,Gifts22344682106142154[Difference])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Pets23354783107143155[[#This Row],[Projected Cost]]-Pets23354783107143155[[#This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Pets23354783107143155[[#This Row],[Projected Cost]]-Pets23354783107143155[[#This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Pets23354783107143155[[#This Row],[Projected Cost]]-Pets23354783107143155[[#This Row],[Actual Cost]]</f>
        <v>0</v>
      </c>
      <c r="F55" s="21"/>
      <c r="G55" s="15" t="s">
        <v>59</v>
      </c>
      <c r="H55" s="16"/>
      <c r="I55" s="16"/>
      <c r="J55" s="16">
        <f>Legal24364884108144156[[#This Row],[Projected Cost]]-Legal24364884108144156[[#This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SUBTOTAL(109,Pets23354783107143155[Difference])</f>
        <v>0</v>
      </c>
      <c r="F56" s="21"/>
      <c r="G56" s="15" t="s">
        <v>60</v>
      </c>
      <c r="H56" s="16"/>
      <c r="I56" s="16"/>
      <c r="J56" s="16">
        <f>Legal24364884108144156[[#This Row],[Projected Cost]]-Legal24364884108144156[[#This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Legal24364884108144156[[#This Row],[Projected Cost]]-Legal24364884108144156[[#This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Legal24364884108144156[[#This Row],[Projected Cost]]-Legal24364884108144156[[#This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PersonalCare25374985109145157[[#This Row],[Projected Cost]]-PersonalCare25374985109145157[[#This Row],[Actual Cost]]</f>
        <v>0</v>
      </c>
      <c r="F59" s="21"/>
      <c r="G59" s="22" t="s">
        <v>68</v>
      </c>
      <c r="H59" s="16"/>
      <c r="I59" s="16"/>
      <c r="J59" s="16">
        <f>SUBTOTAL(109,Legal24364884108144156[Difference])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PersonalCare25374985109145157[[#This Row],[Projected Cost]]-PersonalCare25374985109145157[[#This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PersonalCare25374985109145157[[#This Row],[Projected Cost]]-PersonalCare25374985109145157[[#This Row],[Actual Cost]]</f>
        <v>0</v>
      </c>
      <c r="F61" s="21"/>
      <c r="G61" s="26" t="s">
        <v>83</v>
      </c>
      <c r="H61" s="26"/>
      <c r="I61" s="26"/>
      <c r="J61" s="30">
        <f>SUBTOTAL(109,Housing1426387498134146[Projected Cost],Transportation17294177101137149[Projected Cost],Insurance18304278102138150[Projected Cost],Food21334581105141153[Projected Cost],Pets23354783107143155[Projected Cost],PersonalCare25374985109145157[Projected Cost],Entertainment1527397599135147[Projected Cost],Loans16284076100136148[Projected Cost],Taxes19314379103139151[Projected Cost],Savings20324480104140152[Projected Cost],Gifts22344682106142154[Projected Cost],Legal24364884108144156[Projected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PersonalCare25374985109145157[[#This Row],[Projected Cost]]-PersonalCare25374985109145157[[#This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PersonalCare25374985109145157[[#This Row],[Projected Cost]]-PersonalCare25374985109145157[[#This Row],[Actual Cost]]</f>
        <v>0</v>
      </c>
      <c r="F63" s="21"/>
      <c r="G63" s="26" t="s">
        <v>84</v>
      </c>
      <c r="H63" s="26"/>
      <c r="I63" s="26"/>
      <c r="J63" s="30">
        <f>SUBTOTAL(109,Housing1426387498134146[Actual Cost],Transportation17294177101137149[Actual Cost],Insurance18304278102138150[Actual Cost],Food21334581105141153[Actual Cost],Pets23354783107143155[Actual Cost],PersonalCare25374985109145157[Actual Cost],Entertainment1527397599135147[Actual Cost],Loans16284076100136148[Actual Cost],Taxes19314379103139151[Actual Cost],Savings20324480104140152[Actual Cost],Gifts22344682106142154[Actual Cost],Legal24364884108144156[Actual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PersonalCare25374985109145157[[#This Row],[Projected Cost]]-PersonalCare25374985109145157[[#This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PersonalCare25374985109145157[[#This Row],[Projected Cost]]-PersonalCare25374985109145157[[#This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SUBTOTAL(109,PersonalCare25374985109145157[Difference])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Total Projected Cost is auto calculated in cell J61, Total Actual Cost in J63, and Total Difference in J65." sqref="A61" xr:uid="{EA95E102-4411-4BC7-8842-34BA0E9C7634}"/>
    <dataValidation allowBlank="1" showInputMessage="1" showErrorMessage="1" prompt="Enter details in Personal Care table starting in cell at right and in Legal table starting in cell G54. Next instruction is in cell A61." sqref="A58" xr:uid="{6F4CED11-DA42-453F-92B4-59F7EA8C3137}"/>
    <dataValidation allowBlank="1" showInputMessage="1" showErrorMessage="1" prompt="Enter details in Pets table starting in cell at right and in Gifts table starting in cell G48. Next instruction is in cell A58." sqref="A50" xr:uid="{3A5E64D5-5DCD-4D9A-9841-098CF0737486}"/>
    <dataValidation allowBlank="1" showInputMessage="1" showErrorMessage="1" prompt="Enter details in Food table starting in cell at right and in Savings table starting in cell G42. Next instruction is in cell A50." sqref="A44" xr:uid="{75DAE00A-45AA-4FDD-ADD0-49163876C445}"/>
    <dataValidation allowBlank="1" showInputMessage="1" showErrorMessage="1" prompt="Enter details in Insurance table starting in cell at right and in Taxes table starting in cell G35. Next instruction is in cell A44." sqref="A37" xr:uid="{89CD77CB-3741-439F-B28A-98BDD7D18B24}"/>
    <dataValidation allowBlank="1" showInputMessage="1" showErrorMessage="1" prompt="Enter details in Transportation table starting in cell at right and in Loans table starting in cell G26. Next instruction is in cell A37." sqref="A27" xr:uid="{3BD3068A-CE7E-4960-BF55-2F8AAC4B4591}"/>
    <dataValidation allowBlank="1" showInputMessage="1" showErrorMessage="1" prompt="Enter details in Housing table starting in cell at right and in Entertainment table starting in cell G14. Next instruction is in cell A27." sqref="A14" xr:uid="{C65EAB06-DE6C-4F4A-A875-4D5D512DC9BD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B183206C-48C4-4E30-BAF8-58ABEBCABC4C}"/>
    <dataValidation allowBlank="1" showInputMessage="1" showErrorMessage="1" prompt="Projected Balance is auto calculated in cell H4, Actual Balance in H6, and Difference in H8. Next instruction is in cell A9." sqref="A7" xr:uid="{0FAEB9A5-475E-4756-B5A7-1F663453EE4D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2BDD69E7-87EA-46CA-9393-86B5C93DD447}"/>
    <dataValidation allowBlank="1" showInputMessage="1" showErrorMessage="1" prompt="Title of this worksheet is in cell C2. Next instruction is in cell A4." sqref="A2" xr:uid="{4F1067DA-3A33-4C2C-885A-14323F4BDE3E}"/>
    <dataValidation allowBlank="1" showInputMessage="1" showErrorMessage="1" prompt="Create a Personal Monthly Budget in this worksheet. Helpful instructions on how to use this worksheet are in cells in this column. Arrow down to get started." sqref="A1" xr:uid="{E20C02CB-6B22-4C97-BC51-2E48CBE912F8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zoomScaleNormal="100" workbookViewId="0">
      <selection activeCell="C15" sqref="C15:D22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3405</v>
      </c>
    </row>
    <row r="5" spans="1:10" ht="24.95" customHeight="1" x14ac:dyDescent="0.2">
      <c r="B5" s="12" t="s">
        <v>0</v>
      </c>
      <c r="C5" s="13">
        <v>4300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>
        <v>300</v>
      </c>
      <c r="E6" s="26" t="s">
        <v>80</v>
      </c>
      <c r="F6" s="26"/>
      <c r="G6" s="26"/>
      <c r="H6" s="30">
        <f>C12-J63</f>
        <v>3064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4600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-341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>
        <v>4000</v>
      </c>
      <c r="I10" s="9"/>
    </row>
    <row r="11" spans="1:10" ht="24.95" customHeight="1" x14ac:dyDescent="0.2">
      <c r="B11" s="12" t="s">
        <v>1</v>
      </c>
      <c r="C11" s="13">
        <v>300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4300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1000</v>
      </c>
      <c r="D15" s="16">
        <v>1000</v>
      </c>
      <c r="E15" s="16">
        <f>Housing[[#This Row],[Projected Cost]]-Housing[[#This Row],[Actual Cost]]</f>
        <v>0</v>
      </c>
      <c r="F15" s="21"/>
      <c r="G15" s="15" t="s">
        <v>9</v>
      </c>
      <c r="H15" s="16"/>
      <c r="I15" s="16"/>
      <c r="J15" s="16">
        <f>Entertainment[[#This Row],[Projected Cost]]-Entertainment[[#This Row],[Actual Cost]]</f>
        <v>0</v>
      </c>
    </row>
    <row r="16" spans="1:10" ht="24.95" customHeight="1" x14ac:dyDescent="0.2">
      <c r="B16" s="15" t="s">
        <v>10</v>
      </c>
      <c r="C16" s="16">
        <v>54</v>
      </c>
      <c r="D16" s="16">
        <v>100</v>
      </c>
      <c r="E16" s="16">
        <f>Housing[[#This Row],[Projected Cost]]-Housing[[#This Row],[Actual Cost]]</f>
        <v>-46</v>
      </c>
      <c r="F16" s="21"/>
      <c r="G16" s="15" t="s">
        <v>11</v>
      </c>
      <c r="H16" s="16"/>
      <c r="I16" s="16"/>
      <c r="J16" s="16">
        <f>Entertainment[[#This Row],[Projected Cost]]-Entertainment[[#This Row],[Actual Cost]]</f>
        <v>0</v>
      </c>
    </row>
    <row r="17" spans="1:10" ht="24.95" customHeight="1" x14ac:dyDescent="0.2">
      <c r="B17" s="15" t="s">
        <v>12</v>
      </c>
      <c r="C17" s="16">
        <v>44</v>
      </c>
      <c r="D17" s="16">
        <v>56</v>
      </c>
      <c r="E17" s="16">
        <f>Housing[[#This Row],[Projected Cost]]-Housing[[#This Row],[Actual Cost]]</f>
        <v>-12</v>
      </c>
      <c r="F17" s="21"/>
      <c r="G17" s="15" t="s">
        <v>13</v>
      </c>
      <c r="H17" s="16"/>
      <c r="I17" s="16"/>
      <c r="J17" s="16">
        <f>Entertainment[[#This Row],[Projected Cost]]-Entertainment[[#This Row],[Actual Cost]]</f>
        <v>0</v>
      </c>
    </row>
    <row r="18" spans="1:10" ht="24.95" customHeight="1" x14ac:dyDescent="0.2">
      <c r="B18" s="15" t="s">
        <v>14</v>
      </c>
      <c r="C18" s="16">
        <v>22</v>
      </c>
      <c r="D18" s="16">
        <v>28</v>
      </c>
      <c r="E18" s="16">
        <f>Housing[[#This Row],[Projected Cost]]-Housing[[#This Row],[Actual Cost]]</f>
        <v>-6</v>
      </c>
      <c r="F18" s="21"/>
      <c r="G18" s="15" t="s">
        <v>15</v>
      </c>
      <c r="H18" s="16"/>
      <c r="I18" s="16"/>
      <c r="J18" s="16">
        <f>Entertainment[[#This Row],[Projected Cost]]-Entertainment[[#This Row],[Actual Cost]]</f>
        <v>0</v>
      </c>
    </row>
    <row r="19" spans="1:10" ht="24.95" customHeight="1" x14ac:dyDescent="0.2">
      <c r="B19" s="15" t="s">
        <v>16</v>
      </c>
      <c r="C19" s="16">
        <v>8</v>
      </c>
      <c r="D19" s="16">
        <v>8</v>
      </c>
      <c r="E19" s="16">
        <f>Housing[[#This Row],[Projected Cost]]-Housing[[#This Row],[Actual Cost]]</f>
        <v>0</v>
      </c>
      <c r="F19" s="21"/>
      <c r="G19" s="15" t="s">
        <v>17</v>
      </c>
      <c r="H19" s="16"/>
      <c r="I19" s="16"/>
      <c r="J19" s="16">
        <f>Entertainment[[#This Row],[Projected Cost]]-Entertainment[[#This Row],[Actual Cost]]</f>
        <v>0</v>
      </c>
    </row>
    <row r="20" spans="1:10" ht="24.95" customHeight="1" x14ac:dyDescent="0.2">
      <c r="B20" s="15" t="s">
        <v>18</v>
      </c>
      <c r="C20" s="16">
        <v>34</v>
      </c>
      <c r="D20" s="16">
        <v>34</v>
      </c>
      <c r="E20" s="16">
        <f>Housing[[#This Row],[Projected Cost]]-Housing[[#This Row],[Actual Cost]]</f>
        <v>0</v>
      </c>
      <c r="F20" s="21"/>
      <c r="G20" s="15" t="s">
        <v>19</v>
      </c>
      <c r="H20" s="16"/>
      <c r="I20" s="16"/>
      <c r="J20" s="16">
        <f>Entertainment[[#This Row],[Projected Cost]]-Entertainment[[#This Row],[Actual Cost]]</f>
        <v>0</v>
      </c>
    </row>
    <row r="21" spans="1:10" ht="24.95" customHeight="1" x14ac:dyDescent="0.2">
      <c r="B21" s="15" t="s">
        <v>20</v>
      </c>
      <c r="C21" s="16">
        <v>10</v>
      </c>
      <c r="D21" s="16">
        <v>10</v>
      </c>
      <c r="E21" s="16">
        <f>Housing[[#This Row],[Projected Cost]]-Housing[[#This Row],[Actual Cost]]</f>
        <v>0</v>
      </c>
      <c r="F21" s="21"/>
      <c r="G21" s="15" t="s">
        <v>21</v>
      </c>
      <c r="H21" s="16"/>
      <c r="I21" s="16"/>
      <c r="J21" s="16">
        <f>Entertainment[[#This Row],[Projected Cost]]-Entertainment[[#This Row],[Actual Cost]]</f>
        <v>0</v>
      </c>
    </row>
    <row r="22" spans="1:10" ht="24.95" customHeight="1" x14ac:dyDescent="0.2">
      <c r="B22" s="15" t="s">
        <v>22</v>
      </c>
      <c r="C22" s="16">
        <v>23</v>
      </c>
      <c r="D22" s="16">
        <v>0</v>
      </c>
      <c r="E22" s="16">
        <f>Housing[[#This Row],[Projected Cost]]-Housing[[#This Row],[Actual Cost]]</f>
        <v>23</v>
      </c>
      <c r="F22" s="21"/>
      <c r="G22" s="15" t="s">
        <v>21</v>
      </c>
      <c r="H22" s="16"/>
      <c r="I22" s="16"/>
      <c r="J22" s="16">
        <f>Entertainment[[#This Row],[Projected Cost]]-Entertainment[[#This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Housing[[#This Row],[Projected Cost]]-Housing[[#This Row],[Actual Cost]]</f>
        <v>0</v>
      </c>
      <c r="F23" s="21"/>
      <c r="G23" s="15" t="s">
        <v>21</v>
      </c>
      <c r="H23" s="16"/>
      <c r="I23" s="16"/>
      <c r="J23" s="16">
        <f>Entertainment[[#This Row],[Projected Cost]]-Entertainment[[#This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Housing[[#This Row],[Projected Cost]]-Housing[[#This Row],[Actual Cost]]</f>
        <v>0</v>
      </c>
      <c r="F24" s="21"/>
      <c r="G24" s="22" t="s">
        <v>68</v>
      </c>
      <c r="H24" s="16"/>
      <c r="I24" s="16"/>
      <c r="J24" s="16">
        <f>SUBTOTAL(109,Entertainment[Difference])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SUBTOTAL(109,Housing[Difference])</f>
        <v>-41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Loans[[#This Row],[Projected Cost]]-Loans[[#This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Transportation[[#This Row],[Projected Cost]]-Transportation[[#This Row],[Actual Cost]]</f>
        <v>0</v>
      </c>
      <c r="F28" s="21"/>
      <c r="G28" s="15" t="s">
        <v>28</v>
      </c>
      <c r="H28" s="16"/>
      <c r="I28" s="16"/>
      <c r="J28" s="16">
        <f>Loans[[#This Row],[Projected Cost]]-Loans[[#This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Transportation[[#This Row],[Projected Cost]]-Transportation[[#This Row],[Actual Cost]]</f>
        <v>0</v>
      </c>
      <c r="F29" s="21"/>
      <c r="G29" s="15" t="s">
        <v>30</v>
      </c>
      <c r="H29" s="16"/>
      <c r="I29" s="16"/>
      <c r="J29" s="16">
        <f>Loans[[#This Row],[Projected Cost]]-Loans[[#This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Transportation[[#This Row],[Projected Cost]]-Transportation[[#This Row],[Actual Cost]]</f>
        <v>0</v>
      </c>
      <c r="F30" s="21"/>
      <c r="G30" s="15" t="s">
        <v>30</v>
      </c>
      <c r="H30" s="16"/>
      <c r="I30" s="16"/>
      <c r="J30" s="16">
        <f>Loans[[#This Row],[Projected Cost]]-Loans[[#This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Transportation[[#This Row],[Projected Cost]]-Transportation[[#This Row],[Actual Cost]]</f>
        <v>0</v>
      </c>
      <c r="F31" s="21"/>
      <c r="G31" s="15" t="s">
        <v>30</v>
      </c>
      <c r="H31" s="16"/>
      <c r="I31" s="16"/>
      <c r="J31" s="16">
        <f>Loans[[#This Row],[Projected Cost]]-Loans[[#This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Transportation[[#This Row],[Projected Cost]]-Transportation[[#This Row],[Actual Cost]]</f>
        <v>0</v>
      </c>
      <c r="F32" s="21"/>
      <c r="G32" s="15" t="s">
        <v>21</v>
      </c>
      <c r="H32" s="16"/>
      <c r="I32" s="16"/>
      <c r="J32" s="16">
        <f>Loans[[#This Row],[Projected Cost]]-Loans[[#This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Transportation[[#This Row],[Projected Cost]]-Transportation[[#This Row],[Actual Cost]]</f>
        <v>0</v>
      </c>
      <c r="F33" s="21"/>
      <c r="G33" s="22" t="s">
        <v>68</v>
      </c>
      <c r="H33" s="16"/>
      <c r="I33" s="16"/>
      <c r="J33" s="16">
        <f>SUBTOTAL(109,Loans[Difference])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Transportation[[#This Row],[Projected Cost]]-Transportation[[#This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Taxes[[#This Row],[Projected Cost]]-Taxes[[#This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Taxes[[#This Row],[Projected Cost]]-Taxes[[#This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Insurance[[#This Row],[Projected Cost]]-Insurance[[#This Row],[Actual Cost]]</f>
        <v>0</v>
      </c>
      <c r="F38" s="21"/>
      <c r="G38" s="15" t="s">
        <v>40</v>
      </c>
      <c r="H38" s="16"/>
      <c r="I38" s="16"/>
      <c r="J38" s="16">
        <f>Taxes[[#This Row],[Projected Cost]]-Taxes[[#This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Insurance[[#This Row],[Projected Cost]]-Insurance[[#This Row],[Actual Cost]]</f>
        <v>0</v>
      </c>
      <c r="F39" s="21"/>
      <c r="G39" s="15" t="s">
        <v>21</v>
      </c>
      <c r="H39" s="16"/>
      <c r="I39" s="16"/>
      <c r="J39" s="16">
        <f>Taxes[[#This Row],[Projected Cost]]-Taxes[[#This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Insurance[[#This Row],[Projected Cost]]-Insurance[[#This Row],[Actual Cost]]</f>
        <v>0</v>
      </c>
      <c r="F40" s="21"/>
      <c r="G40" s="22" t="s">
        <v>68</v>
      </c>
      <c r="H40" s="16"/>
      <c r="I40" s="16"/>
      <c r="J40" s="16">
        <f>SUBTOTAL(109,Taxes[Difference])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Insurance[[#This Row],[Projected Cost]]-Insurance[[#This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Savings[[#This Row],[Projected Cost]]-Savings[[#This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Savings[[#This Row],[Projected Cost]]-Savings[[#This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Food[[#This Row],[Projected Cost]]-Food[[#This Row],[Actual Cost]]</f>
        <v>0</v>
      </c>
      <c r="F45" s="21"/>
      <c r="G45" s="15" t="s">
        <v>21</v>
      </c>
      <c r="H45" s="16"/>
      <c r="I45" s="16"/>
      <c r="J45" s="16">
        <f>Savings[[#This Row],[Projected Cost]]-Savings[[#This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Food[[#This Row],[Projected Cost]]-Food[[#This Row],[Actual Cost]]</f>
        <v>0</v>
      </c>
      <c r="F46" s="21"/>
      <c r="G46" s="22" t="s">
        <v>68</v>
      </c>
      <c r="H46" s="16"/>
      <c r="I46" s="16"/>
      <c r="J46" s="16">
        <f>SUBTOTAL(109,Savings[Difference])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Food[[#This Row],[Projected Cost]]-Food[[#This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Gifts[[#This Row],[Projected Cost]]-Gifts[[#This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Gifts[[#This Row],[Projected Cost]]-Gifts[[#This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Pets[[#This Row],[Projected Cost]]-Pets[[#This Row],[Actual Cost]]</f>
        <v>0</v>
      </c>
      <c r="F51" s="21"/>
      <c r="G51" s="15" t="s">
        <v>54</v>
      </c>
      <c r="H51" s="16"/>
      <c r="I51" s="16"/>
      <c r="J51" s="16">
        <f>Gifts[[#This Row],[Projected Cost]]-Gifts[[#This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Pets[[#This Row],[Projected Cost]]-Pets[[#This Row],[Actual Cost]]</f>
        <v>0</v>
      </c>
      <c r="F52" s="21"/>
      <c r="G52" s="22" t="s">
        <v>68</v>
      </c>
      <c r="H52" s="16"/>
      <c r="I52" s="16"/>
      <c r="J52" s="16">
        <f>SUBTOTAL(109,Gifts[Difference])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Pets[[#This Row],[Projected Cost]]-Pets[[#This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Pets[[#This Row],[Projected Cost]]-Pets[[#This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Pets[[#This Row],[Projected Cost]]-Pets[[#This Row],[Actual Cost]]</f>
        <v>0</v>
      </c>
      <c r="F55" s="21"/>
      <c r="G55" s="15" t="s">
        <v>59</v>
      </c>
      <c r="H55" s="16"/>
      <c r="I55" s="16"/>
      <c r="J55" s="16">
        <f>Legal[[#This Row],[Projected Cost]]-Legal[[#This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SUBTOTAL(109,Pets[Difference])</f>
        <v>0</v>
      </c>
      <c r="F56" s="21"/>
      <c r="G56" s="15" t="s">
        <v>60</v>
      </c>
      <c r="H56" s="16"/>
      <c r="I56" s="16"/>
      <c r="J56" s="16">
        <f>Legal[[#This Row],[Projected Cost]]-Legal[[#This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Legal[[#This Row],[Projected Cost]]-Legal[[#This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Legal[[#This Row],[Projected Cost]]-Legal[[#This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PersonalCare[[#This Row],[Projected Cost]]-PersonalCare[[#This Row],[Actual Cost]]</f>
        <v>0</v>
      </c>
      <c r="F59" s="21"/>
      <c r="G59" s="22" t="s">
        <v>68</v>
      </c>
      <c r="H59" s="16"/>
      <c r="I59" s="16"/>
      <c r="J59" s="16">
        <f>SUBTOTAL(109,Legal[Difference])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PersonalCare[[#This Row],[Projected Cost]]-PersonalCare[[#This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PersonalCare[[#This Row],[Projected Cost]]-PersonalCare[[#This Row],[Actual Cost]]</f>
        <v>0</v>
      </c>
      <c r="F61" s="21"/>
      <c r="G61" s="26" t="s">
        <v>83</v>
      </c>
      <c r="H61" s="26"/>
      <c r="I61" s="26"/>
      <c r="J61" s="30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 x14ac:dyDescent="0.2">
      <c r="B62" s="15" t="s">
        <v>65</v>
      </c>
      <c r="C62" s="16"/>
      <c r="D62" s="16"/>
      <c r="E62" s="16">
        <f>PersonalCare[[#This Row],[Projected Cost]]-PersonalCare[[#This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PersonalCare[[#This Row],[Projected Cost]]-PersonalCare[[#This Row],[Actual Cost]]</f>
        <v>0</v>
      </c>
      <c r="F63" s="21"/>
      <c r="G63" s="26" t="s">
        <v>84</v>
      </c>
      <c r="H63" s="26"/>
      <c r="I63" s="26"/>
      <c r="J63" s="30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 x14ac:dyDescent="0.2">
      <c r="B64" s="15" t="s">
        <v>67</v>
      </c>
      <c r="C64" s="16"/>
      <c r="D64" s="16"/>
      <c r="E64" s="16">
        <f>PersonalCare[[#This Row],[Projected Cost]]-PersonalCare[[#This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PersonalCare[[#This Row],[Projected Cost]]-PersonalCare[[#This Row],[Actual Cost]]</f>
        <v>0</v>
      </c>
      <c r="F65" s="21"/>
      <c r="G65" s="26" t="s">
        <v>85</v>
      </c>
      <c r="H65" s="26"/>
      <c r="I65" s="26"/>
      <c r="J65" s="30">
        <f>J61-J63</f>
        <v>-41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AC97-8FFC-4401-B158-AAB8A017C22C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Housing14[[#This Row],[Projected Cost]]-Housing14[[#This Row],[Actual Cost]]</f>
        <v>0</v>
      </c>
      <c r="F15" s="21"/>
      <c r="G15" s="15" t="s">
        <v>9</v>
      </c>
      <c r="H15" s="16"/>
      <c r="I15" s="16"/>
      <c r="J15" s="16">
        <f>Entertainment15[[#This Row],[Projected Cost]]-Entertainment15[[#This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Housing14[[#This Row],[Projected Cost]]-Housing14[[#This Row],[Actual Cost]]</f>
        <v>0</v>
      </c>
      <c r="F16" s="21"/>
      <c r="G16" s="15" t="s">
        <v>11</v>
      </c>
      <c r="H16" s="16"/>
      <c r="I16" s="16"/>
      <c r="J16" s="16">
        <f>Entertainment15[[#This Row],[Projected Cost]]-Entertainment15[[#This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Housing14[[#This Row],[Projected Cost]]-Housing14[[#This Row],[Actual Cost]]</f>
        <v>0</v>
      </c>
      <c r="F17" s="21"/>
      <c r="G17" s="15" t="s">
        <v>13</v>
      </c>
      <c r="H17" s="16"/>
      <c r="I17" s="16"/>
      <c r="J17" s="16">
        <f>Entertainment15[[#This Row],[Projected Cost]]-Entertainment15[[#This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Housing14[[#This Row],[Projected Cost]]-Housing14[[#This Row],[Actual Cost]]</f>
        <v>0</v>
      </c>
      <c r="F18" s="21"/>
      <c r="G18" s="15" t="s">
        <v>15</v>
      </c>
      <c r="H18" s="16"/>
      <c r="I18" s="16"/>
      <c r="J18" s="16">
        <f>Entertainment15[[#This Row],[Projected Cost]]-Entertainment15[[#This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Housing14[[#This Row],[Projected Cost]]-Housing14[[#This Row],[Actual Cost]]</f>
        <v>0</v>
      </c>
      <c r="F19" s="21"/>
      <c r="G19" s="15" t="s">
        <v>17</v>
      </c>
      <c r="H19" s="16"/>
      <c r="I19" s="16"/>
      <c r="J19" s="16">
        <f>Entertainment15[[#This Row],[Projected Cost]]-Entertainment15[[#This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Housing14[[#This Row],[Projected Cost]]-Housing14[[#This Row],[Actual Cost]]</f>
        <v>0</v>
      </c>
      <c r="F20" s="21"/>
      <c r="G20" s="15" t="s">
        <v>19</v>
      </c>
      <c r="H20" s="16"/>
      <c r="I20" s="16"/>
      <c r="J20" s="16">
        <f>Entertainment15[[#This Row],[Projected Cost]]-Entertainment15[[#This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Housing14[[#This Row],[Projected Cost]]-Housing14[[#This Row],[Actual Cost]]</f>
        <v>0</v>
      </c>
      <c r="F21" s="21"/>
      <c r="G21" s="15" t="s">
        <v>21</v>
      </c>
      <c r="H21" s="16"/>
      <c r="I21" s="16"/>
      <c r="J21" s="16">
        <f>Entertainment15[[#This Row],[Projected Cost]]-Entertainment15[[#This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Housing14[[#This Row],[Projected Cost]]-Housing14[[#This Row],[Actual Cost]]</f>
        <v>0</v>
      </c>
      <c r="F22" s="21"/>
      <c r="G22" s="15" t="s">
        <v>21</v>
      </c>
      <c r="H22" s="16"/>
      <c r="I22" s="16"/>
      <c r="J22" s="16">
        <f>Entertainment15[[#This Row],[Projected Cost]]-Entertainment15[[#This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Housing14[[#This Row],[Projected Cost]]-Housing14[[#This Row],[Actual Cost]]</f>
        <v>0</v>
      </c>
      <c r="F23" s="21"/>
      <c r="G23" s="15" t="s">
        <v>21</v>
      </c>
      <c r="H23" s="16"/>
      <c r="I23" s="16"/>
      <c r="J23" s="16">
        <f>Entertainment15[[#This Row],[Projected Cost]]-Entertainment15[[#This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Housing14[[#This Row],[Projected Cost]]-Housing14[[#This Row],[Actual Cost]]</f>
        <v>0</v>
      </c>
      <c r="F24" s="21"/>
      <c r="G24" s="22" t="s">
        <v>68</v>
      </c>
      <c r="H24" s="16"/>
      <c r="I24" s="16"/>
      <c r="J24" s="16">
        <f>SUBTOTAL(109,Entertainment15[Difference])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Loans16[[#This Row],[Projected Cost]]-Loans16[[#This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Transportation17[[#This Row],[Projected Cost]]-Transportation17[[#This Row],[Actual Cost]]</f>
        <v>0</v>
      </c>
      <c r="F28" s="21"/>
      <c r="G28" s="15" t="s">
        <v>28</v>
      </c>
      <c r="H28" s="16"/>
      <c r="I28" s="16"/>
      <c r="J28" s="16">
        <f>Loans16[[#This Row],[Projected Cost]]-Loans16[[#This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Transportation17[[#This Row],[Projected Cost]]-Transportation17[[#This Row],[Actual Cost]]</f>
        <v>0</v>
      </c>
      <c r="F29" s="21"/>
      <c r="G29" s="15" t="s">
        <v>30</v>
      </c>
      <c r="H29" s="16"/>
      <c r="I29" s="16"/>
      <c r="J29" s="16">
        <f>Loans16[[#This Row],[Projected Cost]]-Loans16[[#This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Transportation17[[#This Row],[Projected Cost]]-Transportation17[[#This Row],[Actual Cost]]</f>
        <v>0</v>
      </c>
      <c r="F30" s="21"/>
      <c r="G30" s="15" t="s">
        <v>30</v>
      </c>
      <c r="H30" s="16"/>
      <c r="I30" s="16"/>
      <c r="J30" s="16">
        <f>Loans16[[#This Row],[Projected Cost]]-Loans16[[#This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Transportation17[[#This Row],[Projected Cost]]-Transportation17[[#This Row],[Actual Cost]]</f>
        <v>0</v>
      </c>
      <c r="F31" s="21"/>
      <c r="G31" s="15" t="s">
        <v>30</v>
      </c>
      <c r="H31" s="16"/>
      <c r="I31" s="16"/>
      <c r="J31" s="16">
        <f>Loans16[[#This Row],[Projected Cost]]-Loans16[[#This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Transportation17[[#This Row],[Projected Cost]]-Transportation17[[#This Row],[Actual Cost]]</f>
        <v>0</v>
      </c>
      <c r="F32" s="21"/>
      <c r="G32" s="15" t="s">
        <v>21</v>
      </c>
      <c r="H32" s="16"/>
      <c r="I32" s="16"/>
      <c r="J32" s="16">
        <f>Loans16[[#This Row],[Projected Cost]]-Loans16[[#This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Transportation17[[#This Row],[Projected Cost]]-Transportation17[[#This Row],[Actual Cost]]</f>
        <v>0</v>
      </c>
      <c r="F33" s="21"/>
      <c r="G33" s="22" t="s">
        <v>68</v>
      </c>
      <c r="H33" s="16"/>
      <c r="I33" s="16"/>
      <c r="J33" s="16">
        <f>SUBTOTAL(109,Loans16[Difference])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Transportation17[[#This Row],[Projected Cost]]-Transportation17[[#This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Taxes19[[#This Row],[Projected Cost]]-Taxes19[[#This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Taxes19[[#This Row],[Projected Cost]]-Taxes19[[#This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Insurance18[[#This Row],[Projected Cost]]-Insurance18[[#This Row],[Actual Cost]]</f>
        <v>0</v>
      </c>
      <c r="F38" s="21"/>
      <c r="G38" s="15" t="s">
        <v>40</v>
      </c>
      <c r="H38" s="16"/>
      <c r="I38" s="16"/>
      <c r="J38" s="16">
        <f>Taxes19[[#This Row],[Projected Cost]]-Taxes19[[#This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Insurance18[[#This Row],[Projected Cost]]-Insurance18[[#This Row],[Actual Cost]]</f>
        <v>0</v>
      </c>
      <c r="F39" s="21"/>
      <c r="G39" s="15" t="s">
        <v>21</v>
      </c>
      <c r="H39" s="16"/>
      <c r="I39" s="16"/>
      <c r="J39" s="16">
        <f>Taxes19[[#This Row],[Projected Cost]]-Taxes19[[#This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Insurance18[[#This Row],[Projected Cost]]-Insurance18[[#This Row],[Actual Cost]]</f>
        <v>0</v>
      </c>
      <c r="F40" s="21"/>
      <c r="G40" s="22" t="s">
        <v>68</v>
      </c>
      <c r="H40" s="16"/>
      <c r="I40" s="16"/>
      <c r="J40" s="16">
        <f>SUBTOTAL(109,Taxes19[Difference])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Insurance18[[#This Row],[Projected Cost]]-Insurance18[[#This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Savings20[[#This Row],[Projected Cost]]-Savings20[[#This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Savings20[[#This Row],[Projected Cost]]-Savings20[[#This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Food21[[#This Row],[Projected Cost]]-Food21[[#This Row],[Actual Cost]]</f>
        <v>0</v>
      </c>
      <c r="F45" s="21"/>
      <c r="G45" s="15" t="s">
        <v>21</v>
      </c>
      <c r="H45" s="16"/>
      <c r="I45" s="16"/>
      <c r="J45" s="16">
        <f>Savings20[[#This Row],[Projected Cost]]-Savings20[[#This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Food21[[#This Row],[Projected Cost]]-Food21[[#This Row],[Actual Cost]]</f>
        <v>0</v>
      </c>
      <c r="F46" s="21"/>
      <c r="G46" s="22" t="s">
        <v>68</v>
      </c>
      <c r="H46" s="16"/>
      <c r="I46" s="16"/>
      <c r="J46" s="16">
        <f>SUBTOTAL(109,Savings20[Difference])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Food21[[#This Row],[Projected Cost]]-Food21[[#This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Gifts22[[#This Row],[Projected Cost]]-Gifts22[[#This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Gifts22[[#This Row],[Projected Cost]]-Gifts22[[#This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Pets23[[#This Row],[Projected Cost]]-Pets23[[#This Row],[Actual Cost]]</f>
        <v>0</v>
      </c>
      <c r="F51" s="21"/>
      <c r="G51" s="15" t="s">
        <v>54</v>
      </c>
      <c r="H51" s="16"/>
      <c r="I51" s="16"/>
      <c r="J51" s="16">
        <f>Gifts22[[#This Row],[Projected Cost]]-Gifts22[[#This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Pets23[[#This Row],[Projected Cost]]-Pets23[[#This Row],[Actual Cost]]</f>
        <v>0</v>
      </c>
      <c r="F52" s="21"/>
      <c r="G52" s="22" t="s">
        <v>68</v>
      </c>
      <c r="H52" s="16"/>
      <c r="I52" s="16"/>
      <c r="J52" s="16">
        <f>SUBTOTAL(109,Gifts22[Difference])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Pets23[[#This Row],[Projected Cost]]-Pets23[[#This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Pets23[[#This Row],[Projected Cost]]-Pets23[[#This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Pets23[[#This Row],[Projected Cost]]-Pets23[[#This Row],[Actual Cost]]</f>
        <v>0</v>
      </c>
      <c r="F55" s="21"/>
      <c r="G55" s="15" t="s">
        <v>59</v>
      </c>
      <c r="H55" s="16"/>
      <c r="I55" s="16"/>
      <c r="J55" s="16">
        <f>Legal24[[#This Row],[Projected Cost]]-Legal24[[#This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SUBTOTAL(109,Pets23[Difference])</f>
        <v>0</v>
      </c>
      <c r="F56" s="21"/>
      <c r="G56" s="15" t="s">
        <v>60</v>
      </c>
      <c r="H56" s="16"/>
      <c r="I56" s="16"/>
      <c r="J56" s="16">
        <f>Legal24[[#This Row],[Projected Cost]]-Legal24[[#This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Legal24[[#This Row],[Projected Cost]]-Legal24[[#This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Legal24[[#This Row],[Projected Cost]]-Legal24[[#This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PersonalCare25[[#This Row],[Projected Cost]]-PersonalCare25[[#This Row],[Actual Cost]]</f>
        <v>0</v>
      </c>
      <c r="F59" s="21"/>
      <c r="G59" s="22" t="s">
        <v>68</v>
      </c>
      <c r="H59" s="16"/>
      <c r="I59" s="16"/>
      <c r="J59" s="16">
        <f>SUBTOTAL(109,Legal24[Difference])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PersonalCare25[[#This Row],[Projected Cost]]-PersonalCare25[[#This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PersonalCare25[[#This Row],[Projected Cost]]-PersonalCare25[[#This Row],[Actual Cost]]</f>
        <v>0</v>
      </c>
      <c r="F61" s="21"/>
      <c r="G61" s="26" t="s">
        <v>83</v>
      </c>
      <c r="H61" s="26"/>
      <c r="I61" s="26"/>
      <c r="J61" s="30">
        <f>SUBTOTAL(109,Housing14[Projected Cost],Transportation17[Projected Cost],Insurance18[Projected Cost],Food21[Projected Cost],Pets23[Projected Cost],PersonalCare25[Projected Cost],Entertainment15[Projected Cost],Loans16[Projected Cost],Taxes19[Projected Cost],Savings20[Projected Cost],Gifts22[Projected Cost],Legal24[Projected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PersonalCare25[[#This Row],[Projected Cost]]-PersonalCare25[[#This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PersonalCare25[[#This Row],[Projected Cost]]-PersonalCare25[[#This Row],[Actual Cost]]</f>
        <v>0</v>
      </c>
      <c r="F63" s="21"/>
      <c r="G63" s="26" t="s">
        <v>84</v>
      </c>
      <c r="H63" s="26"/>
      <c r="I63" s="26"/>
      <c r="J63" s="30">
        <f>SUBTOTAL(109,Housing14[Actual Cost],Transportation17[Actual Cost],Insurance18[Actual Cost],Food21[Actual Cost],Pets23[Actual Cost],PersonalCare25[Actual Cost],Entertainment15[Actual Cost],Loans16[Actual Cost],Taxes19[Actual Cost],Savings20[Actual Cost],Gifts22[Actual Cost],Legal24[Actual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PersonalCare25[[#This Row],[Projected Cost]]-PersonalCare25[[#This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PersonalCare25[[#This Row],[Projected Cost]]-PersonalCare25[[#This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Total Projected Cost is auto calculated in cell J61, Total Actual Cost in J63, and Total Difference in J65." sqref="A61" xr:uid="{B455D4B1-49AC-49E7-85B4-83CC9A3A51AA}"/>
    <dataValidation allowBlank="1" showInputMessage="1" showErrorMessage="1" prompt="Enter details in Personal Care table starting in cell at right and in Legal table starting in cell G54. Next instruction is in cell A61." sqref="A58" xr:uid="{3537B333-8A3D-4B91-BFA2-7902300AFF25}"/>
    <dataValidation allowBlank="1" showInputMessage="1" showErrorMessage="1" prompt="Enter details in Pets table starting in cell at right and in Gifts table starting in cell G48. Next instruction is in cell A58." sqref="A50" xr:uid="{BE8376CD-797F-4FAF-AC92-B68FE2B92895}"/>
    <dataValidation allowBlank="1" showInputMessage="1" showErrorMessage="1" prompt="Enter details in Food table starting in cell at right and in Savings table starting in cell G42. Next instruction is in cell A50." sqref="A44" xr:uid="{1C264870-F622-401B-8738-8E47445321FD}"/>
    <dataValidation allowBlank="1" showInputMessage="1" showErrorMessage="1" prompt="Enter details in Insurance table starting in cell at right and in Taxes table starting in cell G35. Next instruction is in cell A44." sqref="A37" xr:uid="{A0A634AE-B0F5-41E4-9EB0-7ECC72A7C54B}"/>
    <dataValidation allowBlank="1" showInputMessage="1" showErrorMessage="1" prompt="Enter details in Transportation table starting in cell at right and in Loans table starting in cell G26. Next instruction is in cell A37." sqref="A27" xr:uid="{52404907-4FD3-4213-85FB-06DA557E5444}"/>
    <dataValidation allowBlank="1" showInputMessage="1" showErrorMessage="1" prompt="Enter details in Housing table starting in cell at right and in Entertainment table starting in cell G14. Next instruction is in cell A27." sqref="A14" xr:uid="{9DDE2742-9567-49F8-8150-581B0358E68F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9AAFF0A6-8A88-473F-B2D4-EB2A6468A78B}"/>
    <dataValidation allowBlank="1" showInputMessage="1" showErrorMessage="1" prompt="Projected Balance is auto calculated in cell H4, Actual Balance in H6, and Difference in H8. Next instruction is in cell A9." sqref="A7" xr:uid="{AC5012D0-A217-4EB9-8B9A-88A12EA92CEB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55041313-5DBA-4CBE-9BA4-FF281D3C2B68}"/>
    <dataValidation allowBlank="1" showInputMessage="1" showErrorMessage="1" prompt="Title of this worksheet is in cell C2. Next instruction is in cell A4." sqref="A2" xr:uid="{FA3586DC-5F49-4D44-8C1F-ACFDFF969500}"/>
    <dataValidation allowBlank="1" showInputMessage="1" showErrorMessage="1" prompt="Create a Personal Monthly Budget in this worksheet. Helpful instructions on how to use this worksheet are in cells in this column. Arrow down to get started." sqref="A1" xr:uid="{7FE6B546-9B2F-45B1-8BDE-27AB167A4EE6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1645E-1A5C-4A74-BCF5-BD8A2FE436B5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Housing1426[[#This Row],[Projected Cost]]-Housing1426[[#This Row],[Actual Cost]]</f>
        <v>0</v>
      </c>
      <c r="F15" s="21"/>
      <c r="G15" s="15" t="s">
        <v>9</v>
      </c>
      <c r="H15" s="16"/>
      <c r="I15" s="16"/>
      <c r="J15" s="16">
        <f>Entertainment1527[[#This Row],[Projected Cost]]-Entertainment1527[[#This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Housing1426[[#This Row],[Projected Cost]]-Housing1426[[#This Row],[Actual Cost]]</f>
        <v>0</v>
      </c>
      <c r="F16" s="21"/>
      <c r="G16" s="15" t="s">
        <v>11</v>
      </c>
      <c r="H16" s="16"/>
      <c r="I16" s="16"/>
      <c r="J16" s="16">
        <f>Entertainment1527[[#This Row],[Projected Cost]]-Entertainment1527[[#This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Housing1426[[#This Row],[Projected Cost]]-Housing1426[[#This Row],[Actual Cost]]</f>
        <v>0</v>
      </c>
      <c r="F17" s="21"/>
      <c r="G17" s="15" t="s">
        <v>13</v>
      </c>
      <c r="H17" s="16"/>
      <c r="I17" s="16"/>
      <c r="J17" s="16">
        <f>Entertainment1527[[#This Row],[Projected Cost]]-Entertainment1527[[#This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Housing1426[[#This Row],[Projected Cost]]-Housing1426[[#This Row],[Actual Cost]]</f>
        <v>0</v>
      </c>
      <c r="F18" s="21"/>
      <c r="G18" s="15" t="s">
        <v>15</v>
      </c>
      <c r="H18" s="16"/>
      <c r="I18" s="16"/>
      <c r="J18" s="16">
        <f>Entertainment1527[[#This Row],[Projected Cost]]-Entertainment1527[[#This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Housing1426[[#This Row],[Projected Cost]]-Housing1426[[#This Row],[Actual Cost]]</f>
        <v>0</v>
      </c>
      <c r="F19" s="21"/>
      <c r="G19" s="15" t="s">
        <v>17</v>
      </c>
      <c r="H19" s="16"/>
      <c r="I19" s="16"/>
      <c r="J19" s="16">
        <f>Entertainment1527[[#This Row],[Projected Cost]]-Entertainment1527[[#This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Housing1426[[#This Row],[Projected Cost]]-Housing1426[[#This Row],[Actual Cost]]</f>
        <v>0</v>
      </c>
      <c r="F20" s="21"/>
      <c r="G20" s="15" t="s">
        <v>19</v>
      </c>
      <c r="H20" s="16"/>
      <c r="I20" s="16"/>
      <c r="J20" s="16">
        <f>Entertainment1527[[#This Row],[Projected Cost]]-Entertainment1527[[#This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Housing1426[[#This Row],[Projected Cost]]-Housing1426[[#This Row],[Actual Cost]]</f>
        <v>0</v>
      </c>
      <c r="F21" s="21"/>
      <c r="G21" s="15" t="s">
        <v>21</v>
      </c>
      <c r="H21" s="16"/>
      <c r="I21" s="16"/>
      <c r="J21" s="16">
        <f>Entertainment1527[[#This Row],[Projected Cost]]-Entertainment1527[[#This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Housing1426[[#This Row],[Projected Cost]]-Housing1426[[#This Row],[Actual Cost]]</f>
        <v>0</v>
      </c>
      <c r="F22" s="21"/>
      <c r="G22" s="15" t="s">
        <v>21</v>
      </c>
      <c r="H22" s="16"/>
      <c r="I22" s="16"/>
      <c r="J22" s="16">
        <f>Entertainment1527[[#This Row],[Projected Cost]]-Entertainment1527[[#This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Housing1426[[#This Row],[Projected Cost]]-Housing1426[[#This Row],[Actual Cost]]</f>
        <v>0</v>
      </c>
      <c r="F23" s="21"/>
      <c r="G23" s="15" t="s">
        <v>21</v>
      </c>
      <c r="H23" s="16"/>
      <c r="I23" s="16"/>
      <c r="J23" s="16">
        <f>Entertainment1527[[#This Row],[Projected Cost]]-Entertainment1527[[#This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Housing1426[[#This Row],[Projected Cost]]-Housing1426[[#This Row],[Actual Cost]]</f>
        <v>0</v>
      </c>
      <c r="F24" s="21"/>
      <c r="G24" s="22" t="s">
        <v>68</v>
      </c>
      <c r="H24" s="16"/>
      <c r="I24" s="16"/>
      <c r="J24" s="16">
        <f>SUBTOTAL(109,Entertainment1527[Difference])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Loans1628[[#This Row],[Projected Cost]]-Loans1628[[#This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Transportation1729[[#This Row],[Projected Cost]]-Transportation1729[[#This Row],[Actual Cost]]</f>
        <v>0</v>
      </c>
      <c r="F28" s="21"/>
      <c r="G28" s="15" t="s">
        <v>28</v>
      </c>
      <c r="H28" s="16"/>
      <c r="I28" s="16"/>
      <c r="J28" s="16">
        <f>Loans1628[[#This Row],[Projected Cost]]-Loans1628[[#This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Transportation1729[[#This Row],[Projected Cost]]-Transportation1729[[#This Row],[Actual Cost]]</f>
        <v>0</v>
      </c>
      <c r="F29" s="21"/>
      <c r="G29" s="15" t="s">
        <v>30</v>
      </c>
      <c r="H29" s="16"/>
      <c r="I29" s="16"/>
      <c r="J29" s="16">
        <f>Loans1628[[#This Row],[Projected Cost]]-Loans1628[[#This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Transportation1729[[#This Row],[Projected Cost]]-Transportation1729[[#This Row],[Actual Cost]]</f>
        <v>0</v>
      </c>
      <c r="F30" s="21"/>
      <c r="G30" s="15" t="s">
        <v>30</v>
      </c>
      <c r="H30" s="16"/>
      <c r="I30" s="16"/>
      <c r="J30" s="16">
        <f>Loans1628[[#This Row],[Projected Cost]]-Loans1628[[#This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Transportation1729[[#This Row],[Projected Cost]]-Transportation1729[[#This Row],[Actual Cost]]</f>
        <v>0</v>
      </c>
      <c r="F31" s="21"/>
      <c r="G31" s="15" t="s">
        <v>30</v>
      </c>
      <c r="H31" s="16"/>
      <c r="I31" s="16"/>
      <c r="J31" s="16">
        <f>Loans1628[[#This Row],[Projected Cost]]-Loans1628[[#This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Transportation1729[[#This Row],[Projected Cost]]-Transportation1729[[#This Row],[Actual Cost]]</f>
        <v>0</v>
      </c>
      <c r="F32" s="21"/>
      <c r="G32" s="15" t="s">
        <v>21</v>
      </c>
      <c r="H32" s="16"/>
      <c r="I32" s="16"/>
      <c r="J32" s="16">
        <f>Loans1628[[#This Row],[Projected Cost]]-Loans1628[[#This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Transportation1729[[#This Row],[Projected Cost]]-Transportation1729[[#This Row],[Actual Cost]]</f>
        <v>0</v>
      </c>
      <c r="F33" s="21"/>
      <c r="G33" s="22" t="s">
        <v>68</v>
      </c>
      <c r="H33" s="16"/>
      <c r="I33" s="16"/>
      <c r="J33" s="16">
        <f>SUBTOTAL(109,Loans1628[Difference])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Transportation1729[[#This Row],[Projected Cost]]-Transportation1729[[#This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Taxes1931[[#This Row],[Projected Cost]]-Taxes1931[[#This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Taxes1931[[#This Row],[Projected Cost]]-Taxes1931[[#This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Insurance1830[[#This Row],[Projected Cost]]-Insurance1830[[#This Row],[Actual Cost]]</f>
        <v>0</v>
      </c>
      <c r="F38" s="21"/>
      <c r="G38" s="15" t="s">
        <v>40</v>
      </c>
      <c r="H38" s="16"/>
      <c r="I38" s="16"/>
      <c r="J38" s="16">
        <f>Taxes1931[[#This Row],[Projected Cost]]-Taxes1931[[#This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Insurance1830[[#This Row],[Projected Cost]]-Insurance1830[[#This Row],[Actual Cost]]</f>
        <v>0</v>
      </c>
      <c r="F39" s="21"/>
      <c r="G39" s="15" t="s">
        <v>21</v>
      </c>
      <c r="H39" s="16"/>
      <c r="I39" s="16"/>
      <c r="J39" s="16">
        <f>Taxes1931[[#This Row],[Projected Cost]]-Taxes1931[[#This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Insurance1830[[#This Row],[Projected Cost]]-Insurance1830[[#This Row],[Actual Cost]]</f>
        <v>0</v>
      </c>
      <c r="F40" s="21"/>
      <c r="G40" s="22" t="s">
        <v>68</v>
      </c>
      <c r="H40" s="16"/>
      <c r="I40" s="16"/>
      <c r="J40" s="16">
        <f>SUBTOTAL(109,Taxes1931[Difference])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Insurance1830[[#This Row],[Projected Cost]]-Insurance1830[[#This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Savings2032[[#This Row],[Projected Cost]]-Savings2032[[#This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Savings2032[[#This Row],[Projected Cost]]-Savings2032[[#This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Food2133[[#This Row],[Projected Cost]]-Food2133[[#This Row],[Actual Cost]]</f>
        <v>0</v>
      </c>
      <c r="F45" s="21"/>
      <c r="G45" s="15" t="s">
        <v>21</v>
      </c>
      <c r="H45" s="16"/>
      <c r="I45" s="16"/>
      <c r="J45" s="16">
        <f>Savings2032[[#This Row],[Projected Cost]]-Savings2032[[#This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Food2133[[#This Row],[Projected Cost]]-Food2133[[#This Row],[Actual Cost]]</f>
        <v>0</v>
      </c>
      <c r="F46" s="21"/>
      <c r="G46" s="22" t="s">
        <v>68</v>
      </c>
      <c r="H46" s="16"/>
      <c r="I46" s="16"/>
      <c r="J46" s="16">
        <f>SUBTOTAL(109,Savings2032[Difference])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Food2133[[#This Row],[Projected Cost]]-Food2133[[#This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Gifts2234[[#This Row],[Projected Cost]]-Gifts2234[[#This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Gifts2234[[#This Row],[Projected Cost]]-Gifts2234[[#This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Pets2335[[#This Row],[Projected Cost]]-Pets2335[[#This Row],[Actual Cost]]</f>
        <v>0</v>
      </c>
      <c r="F51" s="21"/>
      <c r="G51" s="15" t="s">
        <v>54</v>
      </c>
      <c r="H51" s="16"/>
      <c r="I51" s="16"/>
      <c r="J51" s="16">
        <f>Gifts2234[[#This Row],[Projected Cost]]-Gifts2234[[#This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Pets2335[[#This Row],[Projected Cost]]-Pets2335[[#This Row],[Actual Cost]]</f>
        <v>0</v>
      </c>
      <c r="F52" s="21"/>
      <c r="G52" s="22" t="s">
        <v>68</v>
      </c>
      <c r="H52" s="16"/>
      <c r="I52" s="16"/>
      <c r="J52" s="16">
        <f>SUBTOTAL(109,Gifts2234[Difference])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Pets2335[[#This Row],[Projected Cost]]-Pets2335[[#This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Pets2335[[#This Row],[Projected Cost]]-Pets2335[[#This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Pets2335[[#This Row],[Projected Cost]]-Pets2335[[#This Row],[Actual Cost]]</f>
        <v>0</v>
      </c>
      <c r="F55" s="21"/>
      <c r="G55" s="15" t="s">
        <v>59</v>
      </c>
      <c r="H55" s="16"/>
      <c r="I55" s="16"/>
      <c r="J55" s="16">
        <f>Legal2436[[#This Row],[Projected Cost]]-Legal2436[[#This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SUBTOTAL(109,Pets2335[Difference])</f>
        <v>0</v>
      </c>
      <c r="F56" s="21"/>
      <c r="G56" s="15" t="s">
        <v>60</v>
      </c>
      <c r="H56" s="16"/>
      <c r="I56" s="16"/>
      <c r="J56" s="16">
        <f>Legal2436[[#This Row],[Projected Cost]]-Legal2436[[#This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Legal2436[[#This Row],[Projected Cost]]-Legal2436[[#This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Legal2436[[#This Row],[Projected Cost]]-Legal2436[[#This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PersonalCare2537[[#This Row],[Projected Cost]]-PersonalCare2537[[#This Row],[Actual Cost]]</f>
        <v>0</v>
      </c>
      <c r="F59" s="21"/>
      <c r="G59" s="22" t="s">
        <v>68</v>
      </c>
      <c r="H59" s="16"/>
      <c r="I59" s="16"/>
      <c r="J59" s="16">
        <f>SUBTOTAL(109,Legal2436[Difference])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PersonalCare2537[[#This Row],[Projected Cost]]-PersonalCare2537[[#This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PersonalCare2537[[#This Row],[Projected Cost]]-PersonalCare2537[[#This Row],[Actual Cost]]</f>
        <v>0</v>
      </c>
      <c r="F61" s="21"/>
      <c r="G61" s="26" t="s">
        <v>83</v>
      </c>
      <c r="H61" s="26"/>
      <c r="I61" s="26"/>
      <c r="J61" s="30">
        <f>SUBTOTAL(109,Housing1426[Projected Cost],Transportation1729[Projected Cost],Insurance1830[Projected Cost],Food2133[Projected Cost],Pets2335[Projected Cost],PersonalCare2537[Projected Cost],Entertainment1527[Projected Cost],Loans1628[Projected Cost],Taxes1931[Projected Cost],Savings2032[Projected Cost],Gifts2234[Projected Cost],Legal2436[Projected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PersonalCare2537[[#This Row],[Projected Cost]]-PersonalCare2537[[#This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PersonalCare2537[[#This Row],[Projected Cost]]-PersonalCare2537[[#This Row],[Actual Cost]]</f>
        <v>0</v>
      </c>
      <c r="F63" s="21"/>
      <c r="G63" s="26" t="s">
        <v>84</v>
      </c>
      <c r="H63" s="26"/>
      <c r="I63" s="26"/>
      <c r="J63" s="30">
        <f>SUBTOTAL(109,Housing1426[Actual Cost],Transportation1729[Actual Cost],Insurance1830[Actual Cost],Food2133[Actual Cost],Pets2335[Actual Cost],PersonalCare2537[Actual Cost],Entertainment1527[Actual Cost],Loans1628[Actual Cost],Taxes1931[Actual Cost],Savings2032[Actual Cost],Gifts2234[Actual Cost],Legal2436[Actual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PersonalCare2537[[#This Row],[Projected Cost]]-PersonalCare2537[[#This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PersonalCare2537[[#This Row],[Projected Cost]]-PersonalCare2537[[#This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66D5E896-9581-489E-89A9-B497738134B7}"/>
    <dataValidation allowBlank="1" showInputMessage="1" showErrorMessage="1" prompt="Title of this worksheet is in cell C2. Next instruction is in cell A4." sqref="A2" xr:uid="{98478B8D-78E9-475F-B90D-97AADD31B757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A7CCA594-8D46-408C-9D83-4CFA7E02F134}"/>
    <dataValidation allowBlank="1" showInputMessage="1" showErrorMessage="1" prompt="Projected Balance is auto calculated in cell H4, Actual Balance in H6, and Difference in H8. Next instruction is in cell A9." sqref="A7" xr:uid="{537E0E20-AA48-4C03-BE97-9F740402CB59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8897CECF-3E86-487A-9AB0-EB36C713D490}"/>
    <dataValidation allowBlank="1" showInputMessage="1" showErrorMessage="1" prompt="Enter details in Housing table starting in cell at right and in Entertainment table starting in cell G14. Next instruction is in cell A27." sqref="A14" xr:uid="{2A07C7E1-1571-4AAC-860B-1E97BF1C237B}"/>
    <dataValidation allowBlank="1" showInputMessage="1" showErrorMessage="1" prompt="Enter details in Transportation table starting in cell at right and in Loans table starting in cell G26. Next instruction is in cell A37." sqref="A27" xr:uid="{815BDE34-641C-4A0D-87B4-3385E63D36E9}"/>
    <dataValidation allowBlank="1" showInputMessage="1" showErrorMessage="1" prompt="Enter details in Insurance table starting in cell at right and in Taxes table starting in cell G35. Next instruction is in cell A44." sqref="A37" xr:uid="{073E4D9A-CDA8-4CA9-A721-6D327A3E2221}"/>
    <dataValidation allowBlank="1" showInputMessage="1" showErrorMessage="1" prompt="Enter details in Food table starting in cell at right and in Savings table starting in cell G42. Next instruction is in cell A50." sqref="A44" xr:uid="{1D5E5891-96F7-4F50-A90B-7787736F07E9}"/>
    <dataValidation allowBlank="1" showInputMessage="1" showErrorMessage="1" prompt="Enter details in Pets table starting in cell at right and in Gifts table starting in cell G48. Next instruction is in cell A58." sqref="A50" xr:uid="{49763E1E-67B6-43B1-A7E5-DDD1A99098CF}"/>
    <dataValidation allowBlank="1" showInputMessage="1" showErrorMessage="1" prompt="Enter details in Personal Care table starting in cell at right and in Legal table starting in cell G54. Next instruction is in cell A61." sqref="A58" xr:uid="{644E5848-BB3D-45A9-8CB5-3EA4235D0CD8}"/>
    <dataValidation allowBlank="1" showInputMessage="1" showErrorMessage="1" prompt="Total Projected Cost is auto calculated in cell J61, Total Actual Cost in J63, and Total Difference in J65." sqref="A61" xr:uid="{F63FB5A7-BB29-4C53-8680-C3E58AB7F7D9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0ADBB-CC61-4553-AFC5-943AF49D7C12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Housing142638[[#This Row],[Projected Cost]]-Housing142638[[#This Row],[Actual Cost]]</f>
        <v>0</v>
      </c>
      <c r="F15" s="21"/>
      <c r="G15" s="15" t="s">
        <v>9</v>
      </c>
      <c r="H15" s="16"/>
      <c r="I15" s="16"/>
      <c r="J15" s="16">
        <f>Entertainment152739[[#This Row],[Projected Cost]]-Entertainment152739[[#This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Housing142638[[#This Row],[Projected Cost]]-Housing142638[[#This Row],[Actual Cost]]</f>
        <v>0</v>
      </c>
      <c r="F16" s="21"/>
      <c r="G16" s="15" t="s">
        <v>11</v>
      </c>
      <c r="H16" s="16"/>
      <c r="I16" s="16"/>
      <c r="J16" s="16">
        <f>Entertainment152739[[#This Row],[Projected Cost]]-Entertainment152739[[#This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Housing142638[[#This Row],[Projected Cost]]-Housing142638[[#This Row],[Actual Cost]]</f>
        <v>0</v>
      </c>
      <c r="F17" s="21"/>
      <c r="G17" s="15" t="s">
        <v>13</v>
      </c>
      <c r="H17" s="16"/>
      <c r="I17" s="16"/>
      <c r="J17" s="16">
        <f>Entertainment152739[[#This Row],[Projected Cost]]-Entertainment152739[[#This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Housing142638[[#This Row],[Projected Cost]]-Housing142638[[#This Row],[Actual Cost]]</f>
        <v>0</v>
      </c>
      <c r="F18" s="21"/>
      <c r="G18" s="15" t="s">
        <v>15</v>
      </c>
      <c r="H18" s="16"/>
      <c r="I18" s="16"/>
      <c r="J18" s="16">
        <f>Entertainment152739[[#This Row],[Projected Cost]]-Entertainment152739[[#This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Housing142638[[#This Row],[Projected Cost]]-Housing142638[[#This Row],[Actual Cost]]</f>
        <v>0</v>
      </c>
      <c r="F19" s="21"/>
      <c r="G19" s="15" t="s">
        <v>17</v>
      </c>
      <c r="H19" s="16"/>
      <c r="I19" s="16"/>
      <c r="J19" s="16">
        <f>Entertainment152739[[#This Row],[Projected Cost]]-Entertainment152739[[#This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Housing142638[[#This Row],[Projected Cost]]-Housing142638[[#This Row],[Actual Cost]]</f>
        <v>0</v>
      </c>
      <c r="F20" s="21"/>
      <c r="G20" s="15" t="s">
        <v>19</v>
      </c>
      <c r="H20" s="16"/>
      <c r="I20" s="16"/>
      <c r="J20" s="16">
        <f>Entertainment152739[[#This Row],[Projected Cost]]-Entertainment152739[[#This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Housing142638[[#This Row],[Projected Cost]]-Housing142638[[#This Row],[Actual Cost]]</f>
        <v>0</v>
      </c>
      <c r="F21" s="21"/>
      <c r="G21" s="15" t="s">
        <v>21</v>
      </c>
      <c r="H21" s="16"/>
      <c r="I21" s="16"/>
      <c r="J21" s="16">
        <f>Entertainment152739[[#This Row],[Projected Cost]]-Entertainment152739[[#This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Housing142638[[#This Row],[Projected Cost]]-Housing142638[[#This Row],[Actual Cost]]</f>
        <v>0</v>
      </c>
      <c r="F22" s="21"/>
      <c r="G22" s="15" t="s">
        <v>21</v>
      </c>
      <c r="H22" s="16"/>
      <c r="I22" s="16"/>
      <c r="J22" s="16">
        <f>Entertainment152739[[#This Row],[Projected Cost]]-Entertainment152739[[#This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Housing142638[[#This Row],[Projected Cost]]-Housing142638[[#This Row],[Actual Cost]]</f>
        <v>0</v>
      </c>
      <c r="F23" s="21"/>
      <c r="G23" s="15" t="s">
        <v>21</v>
      </c>
      <c r="H23" s="16"/>
      <c r="I23" s="16"/>
      <c r="J23" s="16">
        <f>Entertainment152739[[#This Row],[Projected Cost]]-Entertainment152739[[#This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Housing142638[[#This Row],[Projected Cost]]-Housing142638[[#This Row],[Actual Cost]]</f>
        <v>0</v>
      </c>
      <c r="F24" s="21"/>
      <c r="G24" s="22" t="s">
        <v>68</v>
      </c>
      <c r="H24" s="16"/>
      <c r="I24" s="16"/>
      <c r="J24" s="16">
        <f>SUBTOTAL(109,Entertainment152739[Difference])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Loans162840[[#This Row],[Projected Cost]]-Loans162840[[#This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Transportation172941[[#This Row],[Projected Cost]]-Transportation172941[[#This Row],[Actual Cost]]</f>
        <v>0</v>
      </c>
      <c r="F28" s="21"/>
      <c r="G28" s="15" t="s">
        <v>28</v>
      </c>
      <c r="H28" s="16"/>
      <c r="I28" s="16"/>
      <c r="J28" s="16">
        <f>Loans162840[[#This Row],[Projected Cost]]-Loans162840[[#This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Transportation172941[[#This Row],[Projected Cost]]-Transportation172941[[#This Row],[Actual Cost]]</f>
        <v>0</v>
      </c>
      <c r="F29" s="21"/>
      <c r="G29" s="15" t="s">
        <v>30</v>
      </c>
      <c r="H29" s="16"/>
      <c r="I29" s="16"/>
      <c r="J29" s="16">
        <f>Loans162840[[#This Row],[Projected Cost]]-Loans162840[[#This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Transportation172941[[#This Row],[Projected Cost]]-Transportation172941[[#This Row],[Actual Cost]]</f>
        <v>0</v>
      </c>
      <c r="F30" s="21"/>
      <c r="G30" s="15" t="s">
        <v>30</v>
      </c>
      <c r="H30" s="16"/>
      <c r="I30" s="16"/>
      <c r="J30" s="16">
        <f>Loans162840[[#This Row],[Projected Cost]]-Loans162840[[#This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Transportation172941[[#This Row],[Projected Cost]]-Transportation172941[[#This Row],[Actual Cost]]</f>
        <v>0</v>
      </c>
      <c r="F31" s="21"/>
      <c r="G31" s="15" t="s">
        <v>30</v>
      </c>
      <c r="H31" s="16"/>
      <c r="I31" s="16"/>
      <c r="J31" s="16">
        <f>Loans162840[[#This Row],[Projected Cost]]-Loans162840[[#This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Transportation172941[[#This Row],[Projected Cost]]-Transportation172941[[#This Row],[Actual Cost]]</f>
        <v>0</v>
      </c>
      <c r="F32" s="21"/>
      <c r="G32" s="15" t="s">
        <v>21</v>
      </c>
      <c r="H32" s="16"/>
      <c r="I32" s="16"/>
      <c r="J32" s="16">
        <f>Loans162840[[#This Row],[Projected Cost]]-Loans162840[[#This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Transportation172941[[#This Row],[Projected Cost]]-Transportation172941[[#This Row],[Actual Cost]]</f>
        <v>0</v>
      </c>
      <c r="F33" s="21"/>
      <c r="G33" s="22" t="s">
        <v>68</v>
      </c>
      <c r="H33" s="16"/>
      <c r="I33" s="16"/>
      <c r="J33" s="16">
        <f>SUBTOTAL(109,Loans162840[Difference])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Transportation172941[[#This Row],[Projected Cost]]-Transportation172941[[#This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Taxes193143[[#This Row],[Projected Cost]]-Taxes193143[[#This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Taxes193143[[#This Row],[Projected Cost]]-Taxes193143[[#This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Insurance183042[[#This Row],[Projected Cost]]-Insurance183042[[#This Row],[Actual Cost]]</f>
        <v>0</v>
      </c>
      <c r="F38" s="21"/>
      <c r="G38" s="15" t="s">
        <v>40</v>
      </c>
      <c r="H38" s="16"/>
      <c r="I38" s="16"/>
      <c r="J38" s="16">
        <f>Taxes193143[[#This Row],[Projected Cost]]-Taxes193143[[#This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Insurance183042[[#This Row],[Projected Cost]]-Insurance183042[[#This Row],[Actual Cost]]</f>
        <v>0</v>
      </c>
      <c r="F39" s="21"/>
      <c r="G39" s="15" t="s">
        <v>21</v>
      </c>
      <c r="H39" s="16"/>
      <c r="I39" s="16"/>
      <c r="J39" s="16">
        <f>Taxes193143[[#This Row],[Projected Cost]]-Taxes193143[[#This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Insurance183042[[#This Row],[Projected Cost]]-Insurance183042[[#This Row],[Actual Cost]]</f>
        <v>0</v>
      </c>
      <c r="F40" s="21"/>
      <c r="G40" s="22" t="s">
        <v>68</v>
      </c>
      <c r="H40" s="16"/>
      <c r="I40" s="16"/>
      <c r="J40" s="16">
        <f>SUBTOTAL(109,Taxes193143[Difference])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Insurance183042[[#This Row],[Projected Cost]]-Insurance183042[[#This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Savings203244[[#This Row],[Projected Cost]]-Savings203244[[#This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Savings203244[[#This Row],[Projected Cost]]-Savings203244[[#This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Food213345[[#This Row],[Projected Cost]]-Food213345[[#This Row],[Actual Cost]]</f>
        <v>0</v>
      </c>
      <c r="F45" s="21"/>
      <c r="G45" s="15" t="s">
        <v>21</v>
      </c>
      <c r="H45" s="16"/>
      <c r="I45" s="16"/>
      <c r="J45" s="16">
        <f>Savings203244[[#This Row],[Projected Cost]]-Savings203244[[#This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Food213345[[#This Row],[Projected Cost]]-Food213345[[#This Row],[Actual Cost]]</f>
        <v>0</v>
      </c>
      <c r="F46" s="21"/>
      <c r="G46" s="22" t="s">
        <v>68</v>
      </c>
      <c r="H46" s="16"/>
      <c r="I46" s="16"/>
      <c r="J46" s="16">
        <f>SUBTOTAL(109,Savings203244[Difference])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Food213345[[#This Row],[Projected Cost]]-Food213345[[#This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Gifts223446[[#This Row],[Projected Cost]]-Gifts223446[[#This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Gifts223446[[#This Row],[Projected Cost]]-Gifts223446[[#This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Pets233547[[#This Row],[Projected Cost]]-Pets233547[[#This Row],[Actual Cost]]</f>
        <v>0</v>
      </c>
      <c r="F51" s="21"/>
      <c r="G51" s="15" t="s">
        <v>54</v>
      </c>
      <c r="H51" s="16"/>
      <c r="I51" s="16"/>
      <c r="J51" s="16">
        <f>Gifts223446[[#This Row],[Projected Cost]]-Gifts223446[[#This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Pets233547[[#This Row],[Projected Cost]]-Pets233547[[#This Row],[Actual Cost]]</f>
        <v>0</v>
      </c>
      <c r="F52" s="21"/>
      <c r="G52" s="22" t="s">
        <v>68</v>
      </c>
      <c r="H52" s="16"/>
      <c r="I52" s="16"/>
      <c r="J52" s="16">
        <f>SUBTOTAL(109,Gifts223446[Difference])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Pets233547[[#This Row],[Projected Cost]]-Pets233547[[#This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Pets233547[[#This Row],[Projected Cost]]-Pets233547[[#This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Pets233547[[#This Row],[Projected Cost]]-Pets233547[[#This Row],[Actual Cost]]</f>
        <v>0</v>
      </c>
      <c r="F55" s="21"/>
      <c r="G55" s="15" t="s">
        <v>59</v>
      </c>
      <c r="H55" s="16"/>
      <c r="I55" s="16"/>
      <c r="J55" s="16">
        <f>Legal243648[[#This Row],[Projected Cost]]-Legal243648[[#This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SUBTOTAL(109,Pets233547[Difference])</f>
        <v>0</v>
      </c>
      <c r="F56" s="21"/>
      <c r="G56" s="15" t="s">
        <v>60</v>
      </c>
      <c r="H56" s="16"/>
      <c r="I56" s="16"/>
      <c r="J56" s="16">
        <f>Legal243648[[#This Row],[Projected Cost]]-Legal243648[[#This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Legal243648[[#This Row],[Projected Cost]]-Legal243648[[#This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Legal243648[[#This Row],[Projected Cost]]-Legal243648[[#This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PersonalCare253749[[#This Row],[Projected Cost]]-PersonalCare253749[[#This Row],[Actual Cost]]</f>
        <v>0</v>
      </c>
      <c r="F59" s="21"/>
      <c r="G59" s="22" t="s">
        <v>68</v>
      </c>
      <c r="H59" s="16"/>
      <c r="I59" s="16"/>
      <c r="J59" s="16">
        <f>SUBTOTAL(109,Legal243648[Difference])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PersonalCare253749[[#This Row],[Projected Cost]]-PersonalCare253749[[#This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PersonalCare253749[[#This Row],[Projected Cost]]-PersonalCare253749[[#This Row],[Actual Cost]]</f>
        <v>0</v>
      </c>
      <c r="F61" s="21"/>
      <c r="G61" s="26" t="s">
        <v>83</v>
      </c>
      <c r="H61" s="26"/>
      <c r="I61" s="26"/>
      <c r="J61" s="30">
        <f>SUBTOTAL(109,Housing142638[Projected Cost],Transportation172941[Projected Cost],Insurance183042[Projected Cost],Food213345[Projected Cost],Pets233547[Projected Cost],PersonalCare253749[Projected Cost],Entertainment152739[Projected Cost],Loans162840[Projected Cost],Taxes193143[Projected Cost],Savings203244[Projected Cost],Gifts223446[Projected Cost],Legal243648[Projected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PersonalCare253749[[#This Row],[Projected Cost]]-PersonalCare253749[[#This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PersonalCare253749[[#This Row],[Projected Cost]]-PersonalCare253749[[#This Row],[Actual Cost]]</f>
        <v>0</v>
      </c>
      <c r="F63" s="21"/>
      <c r="G63" s="26" t="s">
        <v>84</v>
      </c>
      <c r="H63" s="26"/>
      <c r="I63" s="26"/>
      <c r="J63" s="30">
        <f>SUBTOTAL(109,Housing142638[Actual Cost],Transportation172941[Actual Cost],Insurance183042[Actual Cost],Food213345[Actual Cost],Pets233547[Actual Cost],PersonalCare253749[Actual Cost],Entertainment152739[Actual Cost],Loans162840[Actual Cost],Taxes193143[Actual Cost],Savings203244[Actual Cost],Gifts223446[Actual Cost],Legal243648[Actual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PersonalCare253749[[#This Row],[Projected Cost]]-PersonalCare253749[[#This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PersonalCare253749[[#This Row],[Projected Cost]]-PersonalCare253749[[#This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Total Projected Cost is auto calculated in cell J61, Total Actual Cost in J63, and Total Difference in J65." sqref="A61" xr:uid="{D7600751-D3B6-4880-96CA-63DA5B581EED}"/>
    <dataValidation allowBlank="1" showInputMessage="1" showErrorMessage="1" prompt="Enter details in Personal Care table starting in cell at right and in Legal table starting in cell G54. Next instruction is in cell A61." sqref="A58" xr:uid="{3EC60D55-6488-4CD8-A308-7C763E2427BF}"/>
    <dataValidation allowBlank="1" showInputMessage="1" showErrorMessage="1" prompt="Enter details in Pets table starting in cell at right and in Gifts table starting in cell G48. Next instruction is in cell A58." sqref="A50" xr:uid="{60DBA751-CAFE-4B5E-8556-EACEFA84590E}"/>
    <dataValidation allowBlank="1" showInputMessage="1" showErrorMessage="1" prompt="Enter details in Food table starting in cell at right and in Savings table starting in cell G42. Next instruction is in cell A50." sqref="A44" xr:uid="{51D4DBCF-8683-43B2-9B3A-9AD831D3E730}"/>
    <dataValidation allowBlank="1" showInputMessage="1" showErrorMessage="1" prompt="Enter details in Insurance table starting in cell at right and in Taxes table starting in cell G35. Next instruction is in cell A44." sqref="A37" xr:uid="{C92739D4-0DEB-4DA7-96EC-77AE6D8C2D01}"/>
    <dataValidation allowBlank="1" showInputMessage="1" showErrorMessage="1" prompt="Enter details in Transportation table starting in cell at right and in Loans table starting in cell G26. Next instruction is in cell A37." sqref="A27" xr:uid="{23BB18F7-967F-4518-9B65-3A977D099E72}"/>
    <dataValidation allowBlank="1" showInputMessage="1" showErrorMessage="1" prompt="Enter details in Housing table starting in cell at right and in Entertainment table starting in cell G14. Next instruction is in cell A27." sqref="A14" xr:uid="{BDF2575E-B806-4D1B-8C29-3E610FB8C704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47305268-278E-4B5A-A473-8E394C3C5D39}"/>
    <dataValidation allowBlank="1" showInputMessage="1" showErrorMessage="1" prompt="Projected Balance is auto calculated in cell H4, Actual Balance in H6, and Difference in H8. Next instruction is in cell A9." sqref="A7" xr:uid="{ECFB16F8-F94F-4995-9BED-EF1606DBCA98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1ABDF511-07BC-444E-B5CC-F81FD481FA82}"/>
    <dataValidation allowBlank="1" showInputMessage="1" showErrorMessage="1" prompt="Title of this worksheet is in cell C2. Next instruction is in cell A4." sqref="A2" xr:uid="{AF58DA40-BBAA-4C71-9477-9BB7FE319040}"/>
    <dataValidation allowBlank="1" showInputMessage="1" showErrorMessage="1" prompt="Create a Personal Monthly Budget in this worksheet. Helpful instructions on how to use this worksheet are in cells in this column. Arrow down to get started." sqref="A1" xr:uid="{4EB7E183-C538-4D55-AD79-A61519073135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22987-DD46-43BC-B870-6154404C0E1C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Housing14263862[[#This Row],[Projected Cost]]-Housing14263862[[#This Row],[Actual Cost]]</f>
        <v>0</v>
      </c>
      <c r="F15" s="21"/>
      <c r="G15" s="15" t="s">
        <v>9</v>
      </c>
      <c r="H15" s="16"/>
      <c r="I15" s="16"/>
      <c r="J15" s="16">
        <f>Entertainment15273963[[#This Row],[Projected Cost]]-Entertainment15273963[[#This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Housing14263862[[#This Row],[Projected Cost]]-Housing14263862[[#This Row],[Actual Cost]]</f>
        <v>0</v>
      </c>
      <c r="F16" s="21"/>
      <c r="G16" s="15" t="s">
        <v>11</v>
      </c>
      <c r="H16" s="16"/>
      <c r="I16" s="16"/>
      <c r="J16" s="16">
        <f>Entertainment15273963[[#This Row],[Projected Cost]]-Entertainment15273963[[#This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Housing14263862[[#This Row],[Projected Cost]]-Housing14263862[[#This Row],[Actual Cost]]</f>
        <v>0</v>
      </c>
      <c r="F17" s="21"/>
      <c r="G17" s="15" t="s">
        <v>13</v>
      </c>
      <c r="H17" s="16"/>
      <c r="I17" s="16"/>
      <c r="J17" s="16">
        <f>Entertainment15273963[[#This Row],[Projected Cost]]-Entertainment15273963[[#This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Housing14263862[[#This Row],[Projected Cost]]-Housing14263862[[#This Row],[Actual Cost]]</f>
        <v>0</v>
      </c>
      <c r="F18" s="21"/>
      <c r="G18" s="15" t="s">
        <v>15</v>
      </c>
      <c r="H18" s="16"/>
      <c r="I18" s="16"/>
      <c r="J18" s="16">
        <f>Entertainment15273963[[#This Row],[Projected Cost]]-Entertainment15273963[[#This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Housing14263862[[#This Row],[Projected Cost]]-Housing14263862[[#This Row],[Actual Cost]]</f>
        <v>0</v>
      </c>
      <c r="F19" s="21"/>
      <c r="G19" s="15" t="s">
        <v>17</v>
      </c>
      <c r="H19" s="16"/>
      <c r="I19" s="16"/>
      <c r="J19" s="16">
        <f>Entertainment15273963[[#This Row],[Projected Cost]]-Entertainment15273963[[#This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Housing14263862[[#This Row],[Projected Cost]]-Housing14263862[[#This Row],[Actual Cost]]</f>
        <v>0</v>
      </c>
      <c r="F20" s="21"/>
      <c r="G20" s="15" t="s">
        <v>19</v>
      </c>
      <c r="H20" s="16"/>
      <c r="I20" s="16"/>
      <c r="J20" s="16">
        <f>Entertainment15273963[[#This Row],[Projected Cost]]-Entertainment15273963[[#This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Housing14263862[[#This Row],[Projected Cost]]-Housing14263862[[#This Row],[Actual Cost]]</f>
        <v>0</v>
      </c>
      <c r="F21" s="21"/>
      <c r="G21" s="15" t="s">
        <v>21</v>
      </c>
      <c r="H21" s="16"/>
      <c r="I21" s="16"/>
      <c r="J21" s="16">
        <f>Entertainment15273963[[#This Row],[Projected Cost]]-Entertainment15273963[[#This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Housing14263862[[#This Row],[Projected Cost]]-Housing14263862[[#This Row],[Actual Cost]]</f>
        <v>0</v>
      </c>
      <c r="F22" s="21"/>
      <c r="G22" s="15" t="s">
        <v>21</v>
      </c>
      <c r="H22" s="16"/>
      <c r="I22" s="16"/>
      <c r="J22" s="16">
        <f>Entertainment15273963[[#This Row],[Projected Cost]]-Entertainment15273963[[#This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Housing14263862[[#This Row],[Projected Cost]]-Housing14263862[[#This Row],[Actual Cost]]</f>
        <v>0</v>
      </c>
      <c r="F23" s="21"/>
      <c r="G23" s="15" t="s">
        <v>21</v>
      </c>
      <c r="H23" s="16"/>
      <c r="I23" s="16"/>
      <c r="J23" s="16">
        <f>Entertainment15273963[[#This Row],[Projected Cost]]-Entertainment15273963[[#This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Housing14263862[[#This Row],[Projected Cost]]-Housing14263862[[#This Row],[Actual Cost]]</f>
        <v>0</v>
      </c>
      <c r="F24" s="21"/>
      <c r="G24" s="22" t="s">
        <v>68</v>
      </c>
      <c r="H24" s="16"/>
      <c r="I24" s="16"/>
      <c r="J24" s="16">
        <f>SUBTOTAL(109,Entertainment15273963[Difference])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SUBTOTAL(109,Housing14263862[Difference])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Loans16284064[[#This Row],[Projected Cost]]-Loans16284064[[#This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Transportation17294165[[#This Row],[Projected Cost]]-Transportation17294165[[#This Row],[Actual Cost]]</f>
        <v>0</v>
      </c>
      <c r="F28" s="21"/>
      <c r="G28" s="15" t="s">
        <v>28</v>
      </c>
      <c r="H28" s="16"/>
      <c r="I28" s="16"/>
      <c r="J28" s="16">
        <f>Loans16284064[[#This Row],[Projected Cost]]-Loans16284064[[#This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Transportation17294165[[#This Row],[Projected Cost]]-Transportation17294165[[#This Row],[Actual Cost]]</f>
        <v>0</v>
      </c>
      <c r="F29" s="21"/>
      <c r="G29" s="15" t="s">
        <v>30</v>
      </c>
      <c r="H29" s="16"/>
      <c r="I29" s="16"/>
      <c r="J29" s="16">
        <f>Loans16284064[[#This Row],[Projected Cost]]-Loans16284064[[#This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Transportation17294165[[#This Row],[Projected Cost]]-Transportation17294165[[#This Row],[Actual Cost]]</f>
        <v>0</v>
      </c>
      <c r="F30" s="21"/>
      <c r="G30" s="15" t="s">
        <v>30</v>
      </c>
      <c r="H30" s="16"/>
      <c r="I30" s="16"/>
      <c r="J30" s="16">
        <f>Loans16284064[[#This Row],[Projected Cost]]-Loans16284064[[#This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Transportation17294165[[#This Row],[Projected Cost]]-Transportation17294165[[#This Row],[Actual Cost]]</f>
        <v>0</v>
      </c>
      <c r="F31" s="21"/>
      <c r="G31" s="15" t="s">
        <v>30</v>
      </c>
      <c r="H31" s="16"/>
      <c r="I31" s="16"/>
      <c r="J31" s="16">
        <f>Loans16284064[[#This Row],[Projected Cost]]-Loans16284064[[#This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Transportation17294165[[#This Row],[Projected Cost]]-Transportation17294165[[#This Row],[Actual Cost]]</f>
        <v>0</v>
      </c>
      <c r="F32" s="21"/>
      <c r="G32" s="15" t="s">
        <v>21</v>
      </c>
      <c r="H32" s="16"/>
      <c r="I32" s="16"/>
      <c r="J32" s="16">
        <f>Loans16284064[[#This Row],[Projected Cost]]-Loans16284064[[#This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Transportation17294165[[#This Row],[Projected Cost]]-Transportation17294165[[#This Row],[Actual Cost]]</f>
        <v>0</v>
      </c>
      <c r="F33" s="21"/>
      <c r="G33" s="22" t="s">
        <v>68</v>
      </c>
      <c r="H33" s="16"/>
      <c r="I33" s="16"/>
      <c r="J33" s="16">
        <f>SUBTOTAL(109,Loans16284064[Difference])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Transportation17294165[[#This Row],[Projected Cost]]-Transportation17294165[[#This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SUBTOTAL(109,Transportation17294165[Difference])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Taxes19314367[[#This Row],[Projected Cost]]-Taxes19314367[[#This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Taxes19314367[[#This Row],[Projected Cost]]-Taxes19314367[[#This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Insurance18304266[[#This Row],[Projected Cost]]-Insurance18304266[[#This Row],[Actual Cost]]</f>
        <v>0</v>
      </c>
      <c r="F38" s="21"/>
      <c r="G38" s="15" t="s">
        <v>40</v>
      </c>
      <c r="H38" s="16"/>
      <c r="I38" s="16"/>
      <c r="J38" s="16">
        <f>Taxes19314367[[#This Row],[Projected Cost]]-Taxes19314367[[#This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Insurance18304266[[#This Row],[Projected Cost]]-Insurance18304266[[#This Row],[Actual Cost]]</f>
        <v>0</v>
      </c>
      <c r="F39" s="21"/>
      <c r="G39" s="15" t="s">
        <v>21</v>
      </c>
      <c r="H39" s="16"/>
      <c r="I39" s="16"/>
      <c r="J39" s="16">
        <f>Taxes19314367[[#This Row],[Projected Cost]]-Taxes19314367[[#This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Insurance18304266[[#This Row],[Projected Cost]]-Insurance18304266[[#This Row],[Actual Cost]]</f>
        <v>0</v>
      </c>
      <c r="F40" s="21"/>
      <c r="G40" s="22" t="s">
        <v>68</v>
      </c>
      <c r="H40" s="16"/>
      <c r="I40" s="16"/>
      <c r="J40" s="16">
        <f>SUBTOTAL(109,Taxes19314367[Difference])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Insurance18304266[[#This Row],[Projected Cost]]-Insurance18304266[[#This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SUBTOTAL(109,Insurance18304266[Difference])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Savings20324468[[#This Row],[Projected Cost]]-Savings20324468[[#This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Savings20324468[[#This Row],[Projected Cost]]-Savings20324468[[#This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Food21334569[[#This Row],[Projected Cost]]-Food21334569[[#This Row],[Actual Cost]]</f>
        <v>0</v>
      </c>
      <c r="F45" s="21"/>
      <c r="G45" s="15" t="s">
        <v>21</v>
      </c>
      <c r="H45" s="16"/>
      <c r="I45" s="16"/>
      <c r="J45" s="16">
        <f>Savings20324468[[#This Row],[Projected Cost]]-Savings20324468[[#This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Food21334569[[#This Row],[Projected Cost]]-Food21334569[[#This Row],[Actual Cost]]</f>
        <v>0</v>
      </c>
      <c r="F46" s="21"/>
      <c r="G46" s="22" t="s">
        <v>68</v>
      </c>
      <c r="H46" s="16"/>
      <c r="I46" s="16"/>
      <c r="J46" s="16">
        <f>SUBTOTAL(109,Savings20324468[Difference])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Food21334569[[#This Row],[Projected Cost]]-Food21334569[[#This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SUBTOTAL(109,Food21334569[Difference])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Gifts22344670[[#This Row],[Projected Cost]]-Gifts22344670[[#This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Gifts22344670[[#This Row],[Projected Cost]]-Gifts22344670[[#This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Pets23354771[[#This Row],[Projected Cost]]-Pets23354771[[#This Row],[Actual Cost]]</f>
        <v>0</v>
      </c>
      <c r="F51" s="21"/>
      <c r="G51" s="15" t="s">
        <v>54</v>
      </c>
      <c r="H51" s="16"/>
      <c r="I51" s="16"/>
      <c r="J51" s="16">
        <f>Gifts22344670[[#This Row],[Projected Cost]]-Gifts22344670[[#This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Pets23354771[[#This Row],[Projected Cost]]-Pets23354771[[#This Row],[Actual Cost]]</f>
        <v>0</v>
      </c>
      <c r="F52" s="21"/>
      <c r="G52" s="22" t="s">
        <v>68</v>
      </c>
      <c r="H52" s="16"/>
      <c r="I52" s="16"/>
      <c r="J52" s="16">
        <f>SUBTOTAL(109,Gifts22344670[Difference])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Pets23354771[[#This Row],[Projected Cost]]-Pets23354771[[#This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Pets23354771[[#This Row],[Projected Cost]]-Pets23354771[[#This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Pets23354771[[#This Row],[Projected Cost]]-Pets23354771[[#This Row],[Actual Cost]]</f>
        <v>0</v>
      </c>
      <c r="F55" s="21"/>
      <c r="G55" s="15" t="s">
        <v>59</v>
      </c>
      <c r="H55" s="16"/>
      <c r="I55" s="16"/>
      <c r="J55" s="16">
        <f>Legal24364872[[#This Row],[Projected Cost]]-Legal24364872[[#This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SUBTOTAL(109,Pets23354771[Difference])</f>
        <v>0</v>
      </c>
      <c r="F56" s="21"/>
      <c r="G56" s="15" t="s">
        <v>60</v>
      </c>
      <c r="H56" s="16"/>
      <c r="I56" s="16"/>
      <c r="J56" s="16">
        <f>Legal24364872[[#This Row],[Projected Cost]]-Legal24364872[[#This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Legal24364872[[#This Row],[Projected Cost]]-Legal24364872[[#This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Legal24364872[[#This Row],[Projected Cost]]-Legal24364872[[#This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PersonalCare25374973[[#This Row],[Projected Cost]]-PersonalCare25374973[[#This Row],[Actual Cost]]</f>
        <v>0</v>
      </c>
      <c r="F59" s="21"/>
      <c r="G59" s="22" t="s">
        <v>68</v>
      </c>
      <c r="H59" s="16"/>
      <c r="I59" s="16"/>
      <c r="J59" s="16">
        <f>SUBTOTAL(109,Legal24364872[Difference])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PersonalCare25374973[[#This Row],[Projected Cost]]-PersonalCare25374973[[#This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PersonalCare25374973[[#This Row],[Projected Cost]]-PersonalCare25374973[[#This Row],[Actual Cost]]</f>
        <v>0</v>
      </c>
      <c r="F61" s="21"/>
      <c r="G61" s="26" t="s">
        <v>83</v>
      </c>
      <c r="H61" s="26"/>
      <c r="I61" s="26"/>
      <c r="J61" s="30">
        <f>SUBTOTAL(109,Housing14263862[Projected Cost],Transportation17294165[Projected Cost],Insurance18304266[Projected Cost],Food21334569[Projected Cost],Pets23354771[Projected Cost],PersonalCare25374973[Projected Cost],Entertainment15273963[Projected Cost],Loans16284064[Projected Cost],Taxes19314367[Projected Cost],Savings20324468[Projected Cost],Gifts22344670[Projected Cost],Legal24364872[Projected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PersonalCare25374973[[#This Row],[Projected Cost]]-PersonalCare25374973[[#This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PersonalCare25374973[[#This Row],[Projected Cost]]-PersonalCare25374973[[#This Row],[Actual Cost]]</f>
        <v>0</v>
      </c>
      <c r="F63" s="21"/>
      <c r="G63" s="26" t="s">
        <v>84</v>
      </c>
      <c r="H63" s="26"/>
      <c r="I63" s="26"/>
      <c r="J63" s="30">
        <f>SUBTOTAL(109,Housing14263862[Actual Cost],Transportation17294165[Actual Cost],Insurance18304266[Actual Cost],Food21334569[Actual Cost],Pets23354771[Actual Cost],PersonalCare25374973[Actual Cost],Entertainment15273963[Actual Cost],Loans16284064[Actual Cost],Taxes19314367[Actual Cost],Savings20324468[Actual Cost],Gifts22344670[Actual Cost],Legal24364872[Actual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PersonalCare25374973[[#This Row],[Projected Cost]]-PersonalCare25374973[[#This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PersonalCare25374973[[#This Row],[Projected Cost]]-PersonalCare25374973[[#This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SUBTOTAL(109,PersonalCare25374973[Difference])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175A93FE-51B1-4C7E-8E49-E20CF35E8CD0}"/>
    <dataValidation allowBlank="1" showInputMessage="1" showErrorMessage="1" prompt="Title of this worksheet is in cell C2. Next instruction is in cell A4." sqref="A2" xr:uid="{C08444BA-1C08-4F10-AC54-1BCDCDAA7D77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9AFDEC1-1E9E-4FF0-8744-540049BF3E13}"/>
    <dataValidation allowBlank="1" showInputMessage="1" showErrorMessage="1" prompt="Projected Balance is auto calculated in cell H4, Actual Balance in H6, and Difference in H8. Next instruction is in cell A9." sqref="A7" xr:uid="{7C2807F5-2348-40A6-9E4B-DC96F08A8268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46C5F9A-DB46-4C00-B95D-D5F7B36708DA}"/>
    <dataValidation allowBlank="1" showInputMessage="1" showErrorMessage="1" prompt="Enter details in Housing table starting in cell at right and in Entertainment table starting in cell G14. Next instruction is in cell A27." sqref="A14" xr:uid="{E1EEB547-29D7-4370-88B4-5F9940B03BD5}"/>
    <dataValidation allowBlank="1" showInputMessage="1" showErrorMessage="1" prompt="Enter details in Transportation table starting in cell at right and in Loans table starting in cell G26. Next instruction is in cell A37." sqref="A27" xr:uid="{CE35E5A0-A3C2-4173-BA4F-C85A7F3215F2}"/>
    <dataValidation allowBlank="1" showInputMessage="1" showErrorMessage="1" prompt="Enter details in Insurance table starting in cell at right and in Taxes table starting in cell G35. Next instruction is in cell A44." sqref="A37" xr:uid="{1B941945-E41B-4DFE-B309-73E01DA48D87}"/>
    <dataValidation allowBlank="1" showInputMessage="1" showErrorMessage="1" prompt="Enter details in Food table starting in cell at right and in Savings table starting in cell G42. Next instruction is in cell A50." sqref="A44" xr:uid="{0F289642-B108-4220-A3B6-64466CFE776E}"/>
    <dataValidation allowBlank="1" showInputMessage="1" showErrorMessage="1" prompt="Enter details in Pets table starting in cell at right and in Gifts table starting in cell G48. Next instruction is in cell A58." sqref="A50" xr:uid="{C7CF2FFA-035E-4998-9A84-B520F0D94087}"/>
    <dataValidation allowBlank="1" showInputMessage="1" showErrorMessage="1" prompt="Enter details in Personal Care table starting in cell at right and in Legal table starting in cell G54. Next instruction is in cell A61." sqref="A58" xr:uid="{86B5962F-0D87-4827-B480-14F32E2BFBA2}"/>
    <dataValidation allowBlank="1" showInputMessage="1" showErrorMessage="1" prompt="Total Projected Cost is auto calculated in cell J61, Total Actual Cost in J63, and Total Difference in J65." sqref="A61" xr:uid="{9A2219BE-AD48-4A18-9975-898A37C66354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BABA-844E-4B28-BE43-D5B4F8B1FBBB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Housing142650[[#This Row],[Projected Cost]]-Housing142650[[#This Row],[Actual Cost]]</f>
        <v>0</v>
      </c>
      <c r="F15" s="21"/>
      <c r="G15" s="15" t="s">
        <v>9</v>
      </c>
      <c r="H15" s="16"/>
      <c r="I15" s="16"/>
      <c r="J15" s="16">
        <f>Entertainment152751[[#This Row],[Projected Cost]]-Entertainment152751[[#This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Housing142650[[#This Row],[Projected Cost]]-Housing142650[[#This Row],[Actual Cost]]</f>
        <v>0</v>
      </c>
      <c r="F16" s="21"/>
      <c r="G16" s="15" t="s">
        <v>11</v>
      </c>
      <c r="H16" s="16"/>
      <c r="I16" s="16"/>
      <c r="J16" s="16">
        <f>Entertainment152751[[#This Row],[Projected Cost]]-Entertainment152751[[#This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Housing142650[[#This Row],[Projected Cost]]-Housing142650[[#This Row],[Actual Cost]]</f>
        <v>0</v>
      </c>
      <c r="F17" s="21"/>
      <c r="G17" s="15" t="s">
        <v>13</v>
      </c>
      <c r="H17" s="16"/>
      <c r="I17" s="16"/>
      <c r="J17" s="16">
        <f>Entertainment152751[[#This Row],[Projected Cost]]-Entertainment152751[[#This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Housing142650[[#This Row],[Projected Cost]]-Housing142650[[#This Row],[Actual Cost]]</f>
        <v>0</v>
      </c>
      <c r="F18" s="21"/>
      <c r="G18" s="15" t="s">
        <v>15</v>
      </c>
      <c r="H18" s="16"/>
      <c r="I18" s="16"/>
      <c r="J18" s="16">
        <f>Entertainment152751[[#This Row],[Projected Cost]]-Entertainment152751[[#This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Housing142650[[#This Row],[Projected Cost]]-Housing142650[[#This Row],[Actual Cost]]</f>
        <v>0</v>
      </c>
      <c r="F19" s="21"/>
      <c r="G19" s="15" t="s">
        <v>17</v>
      </c>
      <c r="H19" s="16"/>
      <c r="I19" s="16"/>
      <c r="J19" s="16">
        <f>Entertainment152751[[#This Row],[Projected Cost]]-Entertainment152751[[#This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Housing142650[[#This Row],[Projected Cost]]-Housing142650[[#This Row],[Actual Cost]]</f>
        <v>0</v>
      </c>
      <c r="F20" s="21"/>
      <c r="G20" s="15" t="s">
        <v>19</v>
      </c>
      <c r="H20" s="16"/>
      <c r="I20" s="16"/>
      <c r="J20" s="16">
        <f>Entertainment152751[[#This Row],[Projected Cost]]-Entertainment152751[[#This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Housing142650[[#This Row],[Projected Cost]]-Housing142650[[#This Row],[Actual Cost]]</f>
        <v>0</v>
      </c>
      <c r="F21" s="21"/>
      <c r="G21" s="15" t="s">
        <v>21</v>
      </c>
      <c r="H21" s="16"/>
      <c r="I21" s="16"/>
      <c r="J21" s="16">
        <f>Entertainment152751[[#This Row],[Projected Cost]]-Entertainment152751[[#This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Housing142650[[#This Row],[Projected Cost]]-Housing142650[[#This Row],[Actual Cost]]</f>
        <v>0</v>
      </c>
      <c r="F22" s="21"/>
      <c r="G22" s="15" t="s">
        <v>21</v>
      </c>
      <c r="H22" s="16"/>
      <c r="I22" s="16"/>
      <c r="J22" s="16">
        <f>Entertainment152751[[#This Row],[Projected Cost]]-Entertainment152751[[#This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Housing142650[[#This Row],[Projected Cost]]-Housing142650[[#This Row],[Actual Cost]]</f>
        <v>0</v>
      </c>
      <c r="F23" s="21"/>
      <c r="G23" s="15" t="s">
        <v>21</v>
      </c>
      <c r="H23" s="16"/>
      <c r="I23" s="16"/>
      <c r="J23" s="16">
        <f>Entertainment152751[[#This Row],[Projected Cost]]-Entertainment152751[[#This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Housing142650[[#This Row],[Projected Cost]]-Housing142650[[#This Row],[Actual Cost]]</f>
        <v>0</v>
      </c>
      <c r="F24" s="21"/>
      <c r="G24" s="22" t="s">
        <v>68</v>
      </c>
      <c r="H24" s="16"/>
      <c r="I24" s="16"/>
      <c r="J24" s="16">
        <f>SUBTOTAL(109,Entertainment152751[Difference])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SUBTOTAL(109,Housing142650[Difference])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Loans162852[[#This Row],[Projected Cost]]-Loans162852[[#This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Transportation172953[[#This Row],[Projected Cost]]-Transportation172953[[#This Row],[Actual Cost]]</f>
        <v>0</v>
      </c>
      <c r="F28" s="21"/>
      <c r="G28" s="15" t="s">
        <v>28</v>
      </c>
      <c r="H28" s="16"/>
      <c r="I28" s="16"/>
      <c r="J28" s="16">
        <f>Loans162852[[#This Row],[Projected Cost]]-Loans162852[[#This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Transportation172953[[#This Row],[Projected Cost]]-Transportation172953[[#This Row],[Actual Cost]]</f>
        <v>0</v>
      </c>
      <c r="F29" s="21"/>
      <c r="G29" s="15" t="s">
        <v>30</v>
      </c>
      <c r="H29" s="16"/>
      <c r="I29" s="16"/>
      <c r="J29" s="16">
        <f>Loans162852[[#This Row],[Projected Cost]]-Loans162852[[#This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Transportation172953[[#This Row],[Projected Cost]]-Transportation172953[[#This Row],[Actual Cost]]</f>
        <v>0</v>
      </c>
      <c r="F30" s="21"/>
      <c r="G30" s="15" t="s">
        <v>30</v>
      </c>
      <c r="H30" s="16"/>
      <c r="I30" s="16"/>
      <c r="J30" s="16">
        <f>Loans162852[[#This Row],[Projected Cost]]-Loans162852[[#This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Transportation172953[[#This Row],[Projected Cost]]-Transportation172953[[#This Row],[Actual Cost]]</f>
        <v>0</v>
      </c>
      <c r="F31" s="21"/>
      <c r="G31" s="15" t="s">
        <v>30</v>
      </c>
      <c r="H31" s="16"/>
      <c r="I31" s="16"/>
      <c r="J31" s="16">
        <f>Loans162852[[#This Row],[Projected Cost]]-Loans162852[[#This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Transportation172953[[#This Row],[Projected Cost]]-Transportation172953[[#This Row],[Actual Cost]]</f>
        <v>0</v>
      </c>
      <c r="F32" s="21"/>
      <c r="G32" s="15" t="s">
        <v>21</v>
      </c>
      <c r="H32" s="16"/>
      <c r="I32" s="16"/>
      <c r="J32" s="16">
        <f>Loans162852[[#This Row],[Projected Cost]]-Loans162852[[#This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Transportation172953[[#This Row],[Projected Cost]]-Transportation172953[[#This Row],[Actual Cost]]</f>
        <v>0</v>
      </c>
      <c r="F33" s="21"/>
      <c r="G33" s="22" t="s">
        <v>68</v>
      </c>
      <c r="H33" s="16"/>
      <c r="I33" s="16"/>
      <c r="J33" s="16">
        <f>SUBTOTAL(109,Loans162852[Difference])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Transportation172953[[#This Row],[Projected Cost]]-Transportation172953[[#This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SUBTOTAL(109,Transportation172953[Difference])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Taxes193155[[#This Row],[Projected Cost]]-Taxes193155[[#This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Taxes193155[[#This Row],[Projected Cost]]-Taxes193155[[#This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Insurance183054[[#This Row],[Projected Cost]]-Insurance183054[[#This Row],[Actual Cost]]</f>
        <v>0</v>
      </c>
      <c r="F38" s="21"/>
      <c r="G38" s="15" t="s">
        <v>40</v>
      </c>
      <c r="H38" s="16"/>
      <c r="I38" s="16"/>
      <c r="J38" s="16">
        <f>Taxes193155[[#This Row],[Projected Cost]]-Taxes193155[[#This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Insurance183054[[#This Row],[Projected Cost]]-Insurance183054[[#This Row],[Actual Cost]]</f>
        <v>0</v>
      </c>
      <c r="F39" s="21"/>
      <c r="G39" s="15" t="s">
        <v>21</v>
      </c>
      <c r="H39" s="16"/>
      <c r="I39" s="16"/>
      <c r="J39" s="16">
        <f>Taxes193155[[#This Row],[Projected Cost]]-Taxes193155[[#This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Insurance183054[[#This Row],[Projected Cost]]-Insurance183054[[#This Row],[Actual Cost]]</f>
        <v>0</v>
      </c>
      <c r="F40" s="21"/>
      <c r="G40" s="22" t="s">
        <v>68</v>
      </c>
      <c r="H40" s="16"/>
      <c r="I40" s="16"/>
      <c r="J40" s="16">
        <f>SUBTOTAL(109,Taxes193155[Difference])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Insurance183054[[#This Row],[Projected Cost]]-Insurance183054[[#This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SUBTOTAL(109,Insurance183054[Difference])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Savings203256[[#This Row],[Projected Cost]]-Savings203256[[#This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Savings203256[[#This Row],[Projected Cost]]-Savings203256[[#This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Food213357[[#This Row],[Projected Cost]]-Food213357[[#This Row],[Actual Cost]]</f>
        <v>0</v>
      </c>
      <c r="F45" s="21"/>
      <c r="G45" s="15" t="s">
        <v>21</v>
      </c>
      <c r="H45" s="16"/>
      <c r="I45" s="16"/>
      <c r="J45" s="16">
        <f>Savings203256[[#This Row],[Projected Cost]]-Savings203256[[#This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Food213357[[#This Row],[Projected Cost]]-Food213357[[#This Row],[Actual Cost]]</f>
        <v>0</v>
      </c>
      <c r="F46" s="21"/>
      <c r="G46" s="22" t="s">
        <v>68</v>
      </c>
      <c r="H46" s="16"/>
      <c r="I46" s="16"/>
      <c r="J46" s="16">
        <f>SUBTOTAL(109,Savings203256[Difference])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Food213357[[#This Row],[Projected Cost]]-Food213357[[#This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SUBTOTAL(109,Food213357[Difference])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Gifts223458[[#This Row],[Projected Cost]]-Gifts223458[[#This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Gifts223458[[#This Row],[Projected Cost]]-Gifts223458[[#This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Pets233559[[#This Row],[Projected Cost]]-Pets233559[[#This Row],[Actual Cost]]</f>
        <v>0</v>
      </c>
      <c r="F51" s="21"/>
      <c r="G51" s="15" t="s">
        <v>54</v>
      </c>
      <c r="H51" s="16"/>
      <c r="I51" s="16"/>
      <c r="J51" s="16">
        <f>Gifts223458[[#This Row],[Projected Cost]]-Gifts223458[[#This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Pets233559[[#This Row],[Projected Cost]]-Pets233559[[#This Row],[Actual Cost]]</f>
        <v>0</v>
      </c>
      <c r="F52" s="21"/>
      <c r="G52" s="22" t="s">
        <v>68</v>
      </c>
      <c r="H52" s="16"/>
      <c r="I52" s="16"/>
      <c r="J52" s="16">
        <f>SUBTOTAL(109,Gifts223458[Difference])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Pets233559[[#This Row],[Projected Cost]]-Pets233559[[#This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Pets233559[[#This Row],[Projected Cost]]-Pets233559[[#This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Pets233559[[#This Row],[Projected Cost]]-Pets233559[[#This Row],[Actual Cost]]</f>
        <v>0</v>
      </c>
      <c r="F55" s="21"/>
      <c r="G55" s="15" t="s">
        <v>59</v>
      </c>
      <c r="H55" s="16"/>
      <c r="I55" s="16"/>
      <c r="J55" s="16">
        <f>Legal243660[[#This Row],[Projected Cost]]-Legal243660[[#This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SUBTOTAL(109,Pets233559[Difference])</f>
        <v>0</v>
      </c>
      <c r="F56" s="21"/>
      <c r="G56" s="15" t="s">
        <v>60</v>
      </c>
      <c r="H56" s="16"/>
      <c r="I56" s="16"/>
      <c r="J56" s="16">
        <f>Legal243660[[#This Row],[Projected Cost]]-Legal243660[[#This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Legal243660[[#This Row],[Projected Cost]]-Legal243660[[#This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Legal243660[[#This Row],[Projected Cost]]-Legal243660[[#This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PersonalCare253761[[#This Row],[Projected Cost]]-PersonalCare253761[[#This Row],[Actual Cost]]</f>
        <v>0</v>
      </c>
      <c r="F59" s="21"/>
      <c r="G59" s="22" t="s">
        <v>68</v>
      </c>
      <c r="H59" s="16"/>
      <c r="I59" s="16"/>
      <c r="J59" s="16">
        <f>SUBTOTAL(109,Legal243660[Difference])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PersonalCare253761[[#This Row],[Projected Cost]]-PersonalCare253761[[#This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PersonalCare253761[[#This Row],[Projected Cost]]-PersonalCare253761[[#This Row],[Actual Cost]]</f>
        <v>0</v>
      </c>
      <c r="F61" s="21"/>
      <c r="G61" s="26" t="s">
        <v>83</v>
      </c>
      <c r="H61" s="26"/>
      <c r="I61" s="26"/>
      <c r="J61" s="30">
        <f>SUBTOTAL(109,Housing142650[Projected Cost],Transportation172953[Projected Cost],Insurance183054[Projected Cost],Food213357[Projected Cost],Pets233559[Projected Cost],PersonalCare253761[Projected Cost],Entertainment152751[Projected Cost],Loans162852[Projected Cost],Taxes193155[Projected Cost],Savings203256[Projected Cost],Gifts223458[Projected Cost],Legal243660[Projected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PersonalCare253761[[#This Row],[Projected Cost]]-PersonalCare253761[[#This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PersonalCare253761[[#This Row],[Projected Cost]]-PersonalCare253761[[#This Row],[Actual Cost]]</f>
        <v>0</v>
      </c>
      <c r="F63" s="21"/>
      <c r="G63" s="26" t="s">
        <v>84</v>
      </c>
      <c r="H63" s="26"/>
      <c r="I63" s="26"/>
      <c r="J63" s="30">
        <f>SUBTOTAL(109,Housing142650[Actual Cost],Transportation172953[Actual Cost],Insurance183054[Actual Cost],Food213357[Actual Cost],Pets233559[Actual Cost],PersonalCare253761[Actual Cost],Entertainment152751[Actual Cost],Loans162852[Actual Cost],Taxes193155[Actual Cost],Savings203256[Actual Cost],Gifts223458[Actual Cost],Legal243660[Actual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PersonalCare253761[[#This Row],[Projected Cost]]-PersonalCare253761[[#This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PersonalCare253761[[#This Row],[Projected Cost]]-PersonalCare253761[[#This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SUBTOTAL(109,PersonalCare253761[Difference])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Total Projected Cost is auto calculated in cell J61, Total Actual Cost in J63, and Total Difference in J65." sqref="A61" xr:uid="{CEC49DA4-51CE-4FF0-AC63-A70670CBED0F}"/>
    <dataValidation allowBlank="1" showInputMessage="1" showErrorMessage="1" prompt="Enter details in Personal Care table starting in cell at right and in Legal table starting in cell G54. Next instruction is in cell A61." sqref="A58" xr:uid="{7A425740-27F7-437C-8D41-84E0329765D1}"/>
    <dataValidation allowBlank="1" showInputMessage="1" showErrorMessage="1" prompt="Enter details in Pets table starting in cell at right and in Gifts table starting in cell G48. Next instruction is in cell A58." sqref="A50" xr:uid="{E8DC5F8C-699D-4117-BD59-13A35B506C52}"/>
    <dataValidation allowBlank="1" showInputMessage="1" showErrorMessage="1" prompt="Enter details in Food table starting in cell at right and in Savings table starting in cell G42. Next instruction is in cell A50." sqref="A44" xr:uid="{E6B70E9F-3034-4D59-AC6B-557C50083A28}"/>
    <dataValidation allowBlank="1" showInputMessage="1" showErrorMessage="1" prompt="Enter details in Insurance table starting in cell at right and in Taxes table starting in cell G35. Next instruction is in cell A44." sqref="A37" xr:uid="{BA3AF5FB-B8BC-4429-94A4-37BFF7FD1243}"/>
    <dataValidation allowBlank="1" showInputMessage="1" showErrorMessage="1" prompt="Enter details in Transportation table starting in cell at right and in Loans table starting in cell G26. Next instruction is in cell A37." sqref="A27" xr:uid="{726B90A2-94C0-419A-BC38-F72086D427EC}"/>
    <dataValidation allowBlank="1" showInputMessage="1" showErrorMessage="1" prompt="Enter details in Housing table starting in cell at right and in Entertainment table starting in cell G14. Next instruction is in cell A27." sqref="A14" xr:uid="{DF56764E-9DD4-4519-A316-2CF629B7ED00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57AB17EA-F945-4642-9535-30CFA5EBE224}"/>
    <dataValidation allowBlank="1" showInputMessage="1" showErrorMessage="1" prompt="Projected Balance is auto calculated in cell H4, Actual Balance in H6, and Difference in H8. Next instruction is in cell A9." sqref="A7" xr:uid="{C220D443-AE97-4ACB-941C-876BFB6B3D8E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2BCF8D9F-57A8-46D4-B6A7-585DD640F61D}"/>
    <dataValidation allowBlank="1" showInputMessage="1" showErrorMessage="1" prompt="Title of this worksheet is in cell C2. Next instruction is in cell A4." sqref="A2" xr:uid="{2B5B2F42-9693-443D-9DBD-78FAA5BF743F}"/>
    <dataValidation allowBlank="1" showInputMessage="1" showErrorMessage="1" prompt="Create a Personal Monthly Budget in this worksheet. Helpful instructions on how to use this worksheet are in cells in this column. Arrow down to get started." sqref="A1" xr:uid="{12A6917D-0CCD-4AFE-B29F-86ADD244CC77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F69A-EC94-4C00-B6BC-B0D28F76E066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Housing14263886[[#This Row],[Projected Cost]]-Housing14263886[[#This Row],[Actual Cost]]</f>
        <v>0</v>
      </c>
      <c r="F15" s="21"/>
      <c r="G15" s="15" t="s">
        <v>9</v>
      </c>
      <c r="H15" s="16"/>
      <c r="I15" s="16"/>
      <c r="J15" s="16">
        <f>Entertainment15273987[[#This Row],[Projected Cost]]-Entertainment15273987[[#This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Housing14263886[[#This Row],[Projected Cost]]-Housing14263886[[#This Row],[Actual Cost]]</f>
        <v>0</v>
      </c>
      <c r="F16" s="21"/>
      <c r="G16" s="15" t="s">
        <v>11</v>
      </c>
      <c r="H16" s="16"/>
      <c r="I16" s="16"/>
      <c r="J16" s="16">
        <f>Entertainment15273987[[#This Row],[Projected Cost]]-Entertainment15273987[[#This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Housing14263886[[#This Row],[Projected Cost]]-Housing14263886[[#This Row],[Actual Cost]]</f>
        <v>0</v>
      </c>
      <c r="F17" s="21"/>
      <c r="G17" s="15" t="s">
        <v>13</v>
      </c>
      <c r="H17" s="16"/>
      <c r="I17" s="16"/>
      <c r="J17" s="16">
        <f>Entertainment15273987[[#This Row],[Projected Cost]]-Entertainment15273987[[#This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Housing14263886[[#This Row],[Projected Cost]]-Housing14263886[[#This Row],[Actual Cost]]</f>
        <v>0</v>
      </c>
      <c r="F18" s="21"/>
      <c r="G18" s="15" t="s">
        <v>15</v>
      </c>
      <c r="H18" s="16"/>
      <c r="I18" s="16"/>
      <c r="J18" s="16">
        <f>Entertainment15273987[[#This Row],[Projected Cost]]-Entertainment15273987[[#This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Housing14263886[[#This Row],[Projected Cost]]-Housing14263886[[#This Row],[Actual Cost]]</f>
        <v>0</v>
      </c>
      <c r="F19" s="21"/>
      <c r="G19" s="15" t="s">
        <v>17</v>
      </c>
      <c r="H19" s="16"/>
      <c r="I19" s="16"/>
      <c r="J19" s="16">
        <f>Entertainment15273987[[#This Row],[Projected Cost]]-Entertainment15273987[[#This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Housing14263886[[#This Row],[Projected Cost]]-Housing14263886[[#This Row],[Actual Cost]]</f>
        <v>0</v>
      </c>
      <c r="F20" s="21"/>
      <c r="G20" s="15" t="s">
        <v>19</v>
      </c>
      <c r="H20" s="16"/>
      <c r="I20" s="16"/>
      <c r="J20" s="16">
        <f>Entertainment15273987[[#This Row],[Projected Cost]]-Entertainment15273987[[#This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Housing14263886[[#This Row],[Projected Cost]]-Housing14263886[[#This Row],[Actual Cost]]</f>
        <v>0</v>
      </c>
      <c r="F21" s="21"/>
      <c r="G21" s="15" t="s">
        <v>21</v>
      </c>
      <c r="H21" s="16"/>
      <c r="I21" s="16"/>
      <c r="J21" s="16">
        <f>Entertainment15273987[[#This Row],[Projected Cost]]-Entertainment15273987[[#This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Housing14263886[[#This Row],[Projected Cost]]-Housing14263886[[#This Row],[Actual Cost]]</f>
        <v>0</v>
      </c>
      <c r="F22" s="21"/>
      <c r="G22" s="15" t="s">
        <v>21</v>
      </c>
      <c r="H22" s="16"/>
      <c r="I22" s="16"/>
      <c r="J22" s="16">
        <f>Entertainment15273987[[#This Row],[Projected Cost]]-Entertainment15273987[[#This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Housing14263886[[#This Row],[Projected Cost]]-Housing14263886[[#This Row],[Actual Cost]]</f>
        <v>0</v>
      </c>
      <c r="F23" s="21"/>
      <c r="G23" s="15" t="s">
        <v>21</v>
      </c>
      <c r="H23" s="16"/>
      <c r="I23" s="16"/>
      <c r="J23" s="16">
        <f>Entertainment15273987[[#This Row],[Projected Cost]]-Entertainment15273987[[#This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Housing14263886[[#This Row],[Projected Cost]]-Housing14263886[[#This Row],[Actual Cost]]</f>
        <v>0</v>
      </c>
      <c r="F24" s="21"/>
      <c r="G24" s="22" t="s">
        <v>68</v>
      </c>
      <c r="H24" s="16"/>
      <c r="I24" s="16"/>
      <c r="J24" s="16">
        <f>SUBTOTAL(109,Entertainment15273987[Difference])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SUBTOTAL(109,Housing14263886[Difference])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Loans16284088[[#This Row],[Projected Cost]]-Loans16284088[[#This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Transportation17294189[[#This Row],[Projected Cost]]-Transportation17294189[[#This Row],[Actual Cost]]</f>
        <v>0</v>
      </c>
      <c r="F28" s="21"/>
      <c r="G28" s="15" t="s">
        <v>28</v>
      </c>
      <c r="H28" s="16"/>
      <c r="I28" s="16"/>
      <c r="J28" s="16">
        <f>Loans16284088[[#This Row],[Projected Cost]]-Loans16284088[[#This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Transportation17294189[[#This Row],[Projected Cost]]-Transportation17294189[[#This Row],[Actual Cost]]</f>
        <v>0</v>
      </c>
      <c r="F29" s="21"/>
      <c r="G29" s="15" t="s">
        <v>30</v>
      </c>
      <c r="H29" s="16"/>
      <c r="I29" s="16"/>
      <c r="J29" s="16">
        <f>Loans16284088[[#This Row],[Projected Cost]]-Loans16284088[[#This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Transportation17294189[[#This Row],[Projected Cost]]-Transportation17294189[[#This Row],[Actual Cost]]</f>
        <v>0</v>
      </c>
      <c r="F30" s="21"/>
      <c r="G30" s="15" t="s">
        <v>30</v>
      </c>
      <c r="H30" s="16"/>
      <c r="I30" s="16"/>
      <c r="J30" s="16">
        <f>Loans16284088[[#This Row],[Projected Cost]]-Loans16284088[[#This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Transportation17294189[[#This Row],[Projected Cost]]-Transportation17294189[[#This Row],[Actual Cost]]</f>
        <v>0</v>
      </c>
      <c r="F31" s="21"/>
      <c r="G31" s="15" t="s">
        <v>30</v>
      </c>
      <c r="H31" s="16"/>
      <c r="I31" s="16"/>
      <c r="J31" s="16">
        <f>Loans16284088[[#This Row],[Projected Cost]]-Loans16284088[[#This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Transportation17294189[[#This Row],[Projected Cost]]-Transportation17294189[[#This Row],[Actual Cost]]</f>
        <v>0</v>
      </c>
      <c r="F32" s="21"/>
      <c r="G32" s="15" t="s">
        <v>21</v>
      </c>
      <c r="H32" s="16"/>
      <c r="I32" s="16"/>
      <c r="J32" s="16">
        <f>Loans16284088[[#This Row],[Projected Cost]]-Loans16284088[[#This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Transportation17294189[[#This Row],[Projected Cost]]-Transportation17294189[[#This Row],[Actual Cost]]</f>
        <v>0</v>
      </c>
      <c r="F33" s="21"/>
      <c r="G33" s="22" t="s">
        <v>68</v>
      </c>
      <c r="H33" s="16"/>
      <c r="I33" s="16"/>
      <c r="J33" s="16">
        <f>SUBTOTAL(109,Loans16284088[Difference])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Transportation17294189[[#This Row],[Projected Cost]]-Transportation17294189[[#This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SUBTOTAL(109,Transportation17294189[Difference])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Taxes19314391[[#This Row],[Projected Cost]]-Taxes19314391[[#This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Taxes19314391[[#This Row],[Projected Cost]]-Taxes19314391[[#This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Insurance18304290[[#This Row],[Projected Cost]]-Insurance18304290[[#This Row],[Actual Cost]]</f>
        <v>0</v>
      </c>
      <c r="F38" s="21"/>
      <c r="G38" s="15" t="s">
        <v>40</v>
      </c>
      <c r="H38" s="16"/>
      <c r="I38" s="16"/>
      <c r="J38" s="16">
        <f>Taxes19314391[[#This Row],[Projected Cost]]-Taxes19314391[[#This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Insurance18304290[[#This Row],[Projected Cost]]-Insurance18304290[[#This Row],[Actual Cost]]</f>
        <v>0</v>
      </c>
      <c r="F39" s="21"/>
      <c r="G39" s="15" t="s">
        <v>21</v>
      </c>
      <c r="H39" s="16"/>
      <c r="I39" s="16"/>
      <c r="J39" s="16">
        <f>Taxes19314391[[#This Row],[Projected Cost]]-Taxes19314391[[#This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Insurance18304290[[#This Row],[Projected Cost]]-Insurance18304290[[#This Row],[Actual Cost]]</f>
        <v>0</v>
      </c>
      <c r="F40" s="21"/>
      <c r="G40" s="22" t="s">
        <v>68</v>
      </c>
      <c r="H40" s="16"/>
      <c r="I40" s="16"/>
      <c r="J40" s="16">
        <f>SUBTOTAL(109,Taxes19314391[Difference])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Insurance18304290[[#This Row],[Projected Cost]]-Insurance18304290[[#This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SUBTOTAL(109,Insurance18304290[Difference])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Savings20324492[[#This Row],[Projected Cost]]-Savings20324492[[#This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Savings20324492[[#This Row],[Projected Cost]]-Savings20324492[[#This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Food21334593[[#This Row],[Projected Cost]]-Food21334593[[#This Row],[Actual Cost]]</f>
        <v>0</v>
      </c>
      <c r="F45" s="21"/>
      <c r="G45" s="15" t="s">
        <v>21</v>
      </c>
      <c r="H45" s="16"/>
      <c r="I45" s="16"/>
      <c r="J45" s="16">
        <f>Savings20324492[[#This Row],[Projected Cost]]-Savings20324492[[#This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Food21334593[[#This Row],[Projected Cost]]-Food21334593[[#This Row],[Actual Cost]]</f>
        <v>0</v>
      </c>
      <c r="F46" s="21"/>
      <c r="G46" s="22" t="s">
        <v>68</v>
      </c>
      <c r="H46" s="16"/>
      <c r="I46" s="16"/>
      <c r="J46" s="16">
        <f>SUBTOTAL(109,Savings20324492[Difference])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Food21334593[[#This Row],[Projected Cost]]-Food21334593[[#This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SUBTOTAL(109,Food21334593[Difference])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Gifts22344694[[#This Row],[Projected Cost]]-Gifts22344694[[#This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Gifts22344694[[#This Row],[Projected Cost]]-Gifts22344694[[#This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Pets23354795[[#This Row],[Projected Cost]]-Pets23354795[[#This Row],[Actual Cost]]</f>
        <v>0</v>
      </c>
      <c r="F51" s="21"/>
      <c r="G51" s="15" t="s">
        <v>54</v>
      </c>
      <c r="H51" s="16"/>
      <c r="I51" s="16"/>
      <c r="J51" s="16">
        <f>Gifts22344694[[#This Row],[Projected Cost]]-Gifts22344694[[#This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Pets23354795[[#This Row],[Projected Cost]]-Pets23354795[[#This Row],[Actual Cost]]</f>
        <v>0</v>
      </c>
      <c r="F52" s="21"/>
      <c r="G52" s="22" t="s">
        <v>68</v>
      </c>
      <c r="H52" s="16"/>
      <c r="I52" s="16"/>
      <c r="J52" s="16">
        <f>SUBTOTAL(109,Gifts22344694[Difference])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Pets23354795[[#This Row],[Projected Cost]]-Pets23354795[[#This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Pets23354795[[#This Row],[Projected Cost]]-Pets23354795[[#This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Pets23354795[[#This Row],[Projected Cost]]-Pets23354795[[#This Row],[Actual Cost]]</f>
        <v>0</v>
      </c>
      <c r="F55" s="21"/>
      <c r="G55" s="15" t="s">
        <v>59</v>
      </c>
      <c r="H55" s="16"/>
      <c r="I55" s="16"/>
      <c r="J55" s="16">
        <f>Legal24364896[[#This Row],[Projected Cost]]-Legal24364896[[#This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SUBTOTAL(109,Pets23354795[Difference])</f>
        <v>0</v>
      </c>
      <c r="F56" s="21"/>
      <c r="G56" s="15" t="s">
        <v>60</v>
      </c>
      <c r="H56" s="16"/>
      <c r="I56" s="16"/>
      <c r="J56" s="16">
        <f>Legal24364896[[#This Row],[Projected Cost]]-Legal24364896[[#This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Legal24364896[[#This Row],[Projected Cost]]-Legal24364896[[#This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Legal24364896[[#This Row],[Projected Cost]]-Legal24364896[[#This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PersonalCare25374997[[#This Row],[Projected Cost]]-PersonalCare25374997[[#This Row],[Actual Cost]]</f>
        <v>0</v>
      </c>
      <c r="F59" s="21"/>
      <c r="G59" s="22" t="s">
        <v>68</v>
      </c>
      <c r="H59" s="16"/>
      <c r="I59" s="16"/>
      <c r="J59" s="16">
        <f>SUBTOTAL(109,Legal24364896[Difference])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PersonalCare25374997[[#This Row],[Projected Cost]]-PersonalCare25374997[[#This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PersonalCare25374997[[#This Row],[Projected Cost]]-PersonalCare25374997[[#This Row],[Actual Cost]]</f>
        <v>0</v>
      </c>
      <c r="F61" s="21"/>
      <c r="G61" s="26" t="s">
        <v>83</v>
      </c>
      <c r="H61" s="26"/>
      <c r="I61" s="26"/>
      <c r="J61" s="30">
        <f>SUBTOTAL(109,Housing14263886[Projected Cost],Transportation17294189[Projected Cost],Insurance18304290[Projected Cost],Food21334593[Projected Cost],Pets23354795[Projected Cost],PersonalCare25374997[Projected Cost],Entertainment15273987[Projected Cost],Loans16284088[Projected Cost],Taxes19314391[Projected Cost],Savings20324492[Projected Cost],Gifts22344694[Projected Cost],Legal24364896[Projected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PersonalCare25374997[[#This Row],[Projected Cost]]-PersonalCare25374997[[#This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PersonalCare25374997[[#This Row],[Projected Cost]]-PersonalCare25374997[[#This Row],[Actual Cost]]</f>
        <v>0</v>
      </c>
      <c r="F63" s="21"/>
      <c r="G63" s="26" t="s">
        <v>84</v>
      </c>
      <c r="H63" s="26"/>
      <c r="I63" s="26"/>
      <c r="J63" s="30">
        <f>SUBTOTAL(109,Housing14263886[Actual Cost],Transportation17294189[Actual Cost],Insurance18304290[Actual Cost],Food21334593[Actual Cost],Pets23354795[Actual Cost],PersonalCare25374997[Actual Cost],Entertainment15273987[Actual Cost],Loans16284088[Actual Cost],Taxes19314391[Actual Cost],Savings20324492[Actual Cost],Gifts22344694[Actual Cost],Legal24364896[Actual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PersonalCare25374997[[#This Row],[Projected Cost]]-PersonalCare25374997[[#This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PersonalCare25374997[[#This Row],[Projected Cost]]-PersonalCare25374997[[#This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SUBTOTAL(109,PersonalCare25374997[Difference])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41F5E95C-0440-496A-9E81-611657BF9A53}"/>
    <dataValidation allowBlank="1" showInputMessage="1" showErrorMessage="1" prompt="Title of this worksheet is in cell C2. Next instruction is in cell A4." sqref="A2" xr:uid="{EC2EAC4E-DF88-4809-BF8E-752B7646623C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194496BA-A4DA-4114-9C32-4522D90EB2DB}"/>
    <dataValidation allowBlank="1" showInputMessage="1" showErrorMessage="1" prompt="Projected Balance is auto calculated in cell H4, Actual Balance in H6, and Difference in H8. Next instruction is in cell A9." sqref="A7" xr:uid="{7145CD72-ACF7-4CC7-9B06-C35F19686B14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DA7EB557-F8BA-4A18-A788-DDEE35A244C2}"/>
    <dataValidation allowBlank="1" showInputMessage="1" showErrorMessage="1" prompt="Enter details in Housing table starting in cell at right and in Entertainment table starting in cell G14. Next instruction is in cell A27." sqref="A14" xr:uid="{B7044EF0-708E-4B5B-81B7-93175F44778E}"/>
    <dataValidation allowBlank="1" showInputMessage="1" showErrorMessage="1" prompt="Enter details in Transportation table starting in cell at right and in Loans table starting in cell G26. Next instruction is in cell A37." sqref="A27" xr:uid="{F25DB05B-C84B-487D-9D7E-7801C1BD2918}"/>
    <dataValidation allowBlank="1" showInputMessage="1" showErrorMessage="1" prompt="Enter details in Insurance table starting in cell at right and in Taxes table starting in cell G35. Next instruction is in cell A44." sqref="A37" xr:uid="{5E154719-1CCB-4826-BFDC-3D0CED24862C}"/>
    <dataValidation allowBlank="1" showInputMessage="1" showErrorMessage="1" prompt="Enter details in Food table starting in cell at right and in Savings table starting in cell G42. Next instruction is in cell A50." sqref="A44" xr:uid="{525A9DE7-9D16-4C2E-8607-F2E1AD6ACC92}"/>
    <dataValidation allowBlank="1" showInputMessage="1" showErrorMessage="1" prompt="Enter details in Pets table starting in cell at right and in Gifts table starting in cell G48. Next instruction is in cell A58." sqref="A50" xr:uid="{C91CAF58-754F-4105-AAD7-DD6D5F0B12D5}"/>
    <dataValidation allowBlank="1" showInputMessage="1" showErrorMessage="1" prompt="Enter details in Personal Care table starting in cell at right and in Legal table starting in cell G54. Next instruction is in cell A61." sqref="A58" xr:uid="{B7555E83-750C-483F-8CC2-8AF346ABF464}"/>
    <dataValidation allowBlank="1" showInputMessage="1" showErrorMessage="1" prompt="Total Projected Cost is auto calculated in cell J61, Total Actual Cost in J63, and Total Difference in J65." sqref="A61" xr:uid="{491FDB08-D40F-4C65-8571-F44655E61118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FE00-60D2-49BB-BBCC-BDE0905A638E}">
  <sheetPr>
    <tabColor theme="4"/>
    <pageSetUpPr autoPageBreaks="0" fitToPage="1"/>
  </sheetPr>
  <dimension ref="A1:J67"/>
  <sheetViews>
    <sheetView showGridLines="0" zoomScaleNormal="100" workbookViewId="0">
      <selection activeCell="G16" sqref="G16"/>
    </sheetView>
  </sheetViews>
  <sheetFormatPr defaultRowHeight="12.75" x14ac:dyDescent="0.2"/>
  <cols>
    <col min="1" max="1" width="2.625" style="5" customWidth="1"/>
    <col min="2" max="2" width="30.625" customWidth="1"/>
    <col min="3" max="3" width="15.875" customWidth="1"/>
    <col min="4" max="4" width="12.875" customWidth="1"/>
    <col min="5" max="5" width="12.37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 x14ac:dyDescent="0.2">
      <c r="A1" s="4" t="s">
        <v>74</v>
      </c>
    </row>
    <row r="2" spans="1:10" s="1" customFormat="1" ht="71.25" customHeight="1" x14ac:dyDescent="0.35">
      <c r="A2" s="23" t="s">
        <v>82</v>
      </c>
      <c r="B2" s="18"/>
      <c r="C2" s="20" t="s">
        <v>86</v>
      </c>
      <c r="D2" s="19"/>
      <c r="E2" s="19"/>
      <c r="F2" s="19"/>
      <c r="G2" s="19"/>
      <c r="H2" s="19"/>
      <c r="I2" s="19"/>
      <c r="J2" s="19"/>
    </row>
    <row r="4" spans="1:10" ht="24.95" customHeight="1" x14ac:dyDescent="0.2">
      <c r="A4" s="5" t="s">
        <v>94</v>
      </c>
      <c r="B4" s="27" t="s">
        <v>77</v>
      </c>
      <c r="C4" s="28"/>
      <c r="D4" s="8"/>
      <c r="E4" s="26" t="s">
        <v>79</v>
      </c>
      <c r="F4" s="26"/>
      <c r="G4" s="26"/>
      <c r="H4" s="30">
        <f>C7-J61</f>
        <v>0</v>
      </c>
    </row>
    <row r="5" spans="1:10" ht="24.95" customHeight="1" x14ac:dyDescent="0.2">
      <c r="B5" s="12" t="s">
        <v>0</v>
      </c>
      <c r="C5" s="13" t="s">
        <v>97</v>
      </c>
      <c r="E5" s="26"/>
      <c r="F5" s="26"/>
      <c r="G5" s="26"/>
      <c r="H5" s="30"/>
      <c r="I5" s="9"/>
    </row>
    <row r="6" spans="1:10" ht="24.95" customHeight="1" x14ac:dyDescent="0.2">
      <c r="B6" s="12" t="s">
        <v>1</v>
      </c>
      <c r="C6" s="13" t="s">
        <v>97</v>
      </c>
      <c r="E6" s="26" t="s">
        <v>80</v>
      </c>
      <c r="F6" s="26"/>
      <c r="G6" s="26"/>
      <c r="H6" s="30">
        <f>C12-J63</f>
        <v>0</v>
      </c>
      <c r="I6" s="9"/>
    </row>
    <row r="7" spans="1:10" ht="24.95" customHeight="1" x14ac:dyDescent="0.2">
      <c r="A7" s="5" t="s">
        <v>95</v>
      </c>
      <c r="B7" s="12" t="s">
        <v>2</v>
      </c>
      <c r="C7" s="14">
        <f>SUM(C5:C6)</f>
        <v>0</v>
      </c>
      <c r="E7" s="26"/>
      <c r="F7" s="26"/>
      <c r="G7" s="26"/>
      <c r="H7" s="30"/>
      <c r="I7" s="9"/>
    </row>
    <row r="8" spans="1:10" ht="24.95" customHeight="1" x14ac:dyDescent="0.2">
      <c r="B8" s="2"/>
      <c r="C8" s="2"/>
      <c r="D8" s="2"/>
      <c r="E8" s="26" t="s">
        <v>81</v>
      </c>
      <c r="F8" s="26"/>
      <c r="G8" s="26"/>
      <c r="H8" s="30">
        <f>H6-H4</f>
        <v>0</v>
      </c>
      <c r="I8" s="9"/>
    </row>
    <row r="9" spans="1:10" ht="24.95" customHeight="1" x14ac:dyDescent="0.2">
      <c r="A9" s="5" t="s">
        <v>87</v>
      </c>
      <c r="B9" s="27" t="s">
        <v>78</v>
      </c>
      <c r="C9" s="29"/>
      <c r="D9" s="8"/>
      <c r="E9" s="26"/>
      <c r="F9" s="26"/>
      <c r="G9" s="26"/>
      <c r="H9" s="30"/>
      <c r="I9" s="10"/>
    </row>
    <row r="10" spans="1:10" ht="24.95" customHeight="1" x14ac:dyDescent="0.2">
      <c r="B10" s="12" t="s">
        <v>0</v>
      </c>
      <c r="C10" s="13" t="s">
        <v>97</v>
      </c>
      <c r="I10" s="9"/>
    </row>
    <row r="11" spans="1:10" ht="24.95" customHeight="1" x14ac:dyDescent="0.2">
      <c r="B11" s="12" t="s">
        <v>1</v>
      </c>
      <c r="C11" s="13" t="s">
        <v>97</v>
      </c>
      <c r="E11" s="9"/>
      <c r="H11" s="11"/>
      <c r="I11" s="9"/>
    </row>
    <row r="12" spans="1:10" ht="24.95" customHeight="1" x14ac:dyDescent="0.2">
      <c r="B12" s="12" t="s">
        <v>2</v>
      </c>
      <c r="C12" s="14">
        <f>SUM(C10:C11)</f>
        <v>0</v>
      </c>
    </row>
    <row r="13" spans="1:10" x14ac:dyDescent="0.2">
      <c r="A13" s="5">
        <v>2222</v>
      </c>
    </row>
    <row r="14" spans="1:10" ht="24.95" customHeight="1" x14ac:dyDescent="0.2">
      <c r="A14" s="5" t="s">
        <v>88</v>
      </c>
      <c r="B14" s="17" t="s">
        <v>3</v>
      </c>
      <c r="C14" s="17" t="s">
        <v>4</v>
      </c>
      <c r="D14" s="17" t="s">
        <v>5</v>
      </c>
      <c r="E14" s="17" t="s">
        <v>6</v>
      </c>
      <c r="F14" s="21"/>
      <c r="G14" s="17" t="s">
        <v>7</v>
      </c>
      <c r="H14" s="17" t="s">
        <v>4</v>
      </c>
      <c r="I14" s="17" t="s">
        <v>5</v>
      </c>
      <c r="J14" s="17" t="s">
        <v>6</v>
      </c>
    </row>
    <row r="15" spans="1:10" ht="24.95" customHeight="1" x14ac:dyDescent="0.2">
      <c r="B15" s="15" t="s">
        <v>8</v>
      </c>
      <c r="C15" s="16">
        <v>0</v>
      </c>
      <c r="D15" s="16">
        <v>0</v>
      </c>
      <c r="E15" s="16">
        <f>Housing14263874[[#This Row],[Projected Cost]]-Housing14263874[[#This Row],[Actual Cost]]</f>
        <v>0</v>
      </c>
      <c r="F15" s="21"/>
      <c r="G15" s="15" t="s">
        <v>9</v>
      </c>
      <c r="H15" s="16"/>
      <c r="I15" s="16"/>
      <c r="J15" s="16">
        <f>Entertainment15273975[[#This Row],[Projected Cost]]-Entertainment15273975[[#This Row],[Actual Cost]]</f>
        <v>0</v>
      </c>
    </row>
    <row r="16" spans="1:10" ht="24.95" customHeight="1" x14ac:dyDescent="0.2">
      <c r="B16" s="15" t="s">
        <v>10</v>
      </c>
      <c r="C16" s="16">
        <v>0</v>
      </c>
      <c r="D16" s="16">
        <v>0</v>
      </c>
      <c r="E16" s="16">
        <f>Housing14263874[[#This Row],[Projected Cost]]-Housing14263874[[#This Row],[Actual Cost]]</f>
        <v>0</v>
      </c>
      <c r="F16" s="21"/>
      <c r="G16" s="15" t="s">
        <v>11</v>
      </c>
      <c r="H16" s="16"/>
      <c r="I16" s="16"/>
      <c r="J16" s="16">
        <f>Entertainment15273975[[#This Row],[Projected Cost]]-Entertainment15273975[[#This Row],[Actual Cost]]</f>
        <v>0</v>
      </c>
    </row>
    <row r="17" spans="1:10" ht="24.95" customHeight="1" x14ac:dyDescent="0.2">
      <c r="B17" s="15" t="s">
        <v>12</v>
      </c>
      <c r="C17" s="16">
        <v>0</v>
      </c>
      <c r="D17" s="16">
        <v>0</v>
      </c>
      <c r="E17" s="16">
        <f>Housing14263874[[#This Row],[Projected Cost]]-Housing14263874[[#This Row],[Actual Cost]]</f>
        <v>0</v>
      </c>
      <c r="F17" s="21"/>
      <c r="G17" s="15" t="s">
        <v>13</v>
      </c>
      <c r="H17" s="16"/>
      <c r="I17" s="16"/>
      <c r="J17" s="16">
        <f>Entertainment15273975[[#This Row],[Projected Cost]]-Entertainment15273975[[#This Row],[Actual Cost]]</f>
        <v>0</v>
      </c>
    </row>
    <row r="18" spans="1:10" ht="24.95" customHeight="1" x14ac:dyDescent="0.2">
      <c r="B18" s="15" t="s">
        <v>14</v>
      </c>
      <c r="C18" s="16">
        <v>0</v>
      </c>
      <c r="D18" s="16">
        <v>0</v>
      </c>
      <c r="E18" s="16">
        <f>Housing14263874[[#This Row],[Projected Cost]]-Housing14263874[[#This Row],[Actual Cost]]</f>
        <v>0</v>
      </c>
      <c r="F18" s="21"/>
      <c r="G18" s="15" t="s">
        <v>15</v>
      </c>
      <c r="H18" s="16"/>
      <c r="I18" s="16"/>
      <c r="J18" s="16">
        <f>Entertainment15273975[[#This Row],[Projected Cost]]-Entertainment15273975[[#This Row],[Actual Cost]]</f>
        <v>0</v>
      </c>
    </row>
    <row r="19" spans="1:10" ht="24.95" customHeight="1" x14ac:dyDescent="0.2">
      <c r="B19" s="15" t="s">
        <v>16</v>
      </c>
      <c r="C19" s="16">
        <v>0</v>
      </c>
      <c r="D19" s="16">
        <v>0</v>
      </c>
      <c r="E19" s="16">
        <f>Housing14263874[[#This Row],[Projected Cost]]-Housing14263874[[#This Row],[Actual Cost]]</f>
        <v>0</v>
      </c>
      <c r="F19" s="21"/>
      <c r="G19" s="15" t="s">
        <v>17</v>
      </c>
      <c r="H19" s="16"/>
      <c r="I19" s="16"/>
      <c r="J19" s="16">
        <f>Entertainment15273975[[#This Row],[Projected Cost]]-Entertainment15273975[[#This Row],[Actual Cost]]</f>
        <v>0</v>
      </c>
    </row>
    <row r="20" spans="1:10" ht="24.95" customHeight="1" x14ac:dyDescent="0.2">
      <c r="B20" s="15" t="s">
        <v>18</v>
      </c>
      <c r="C20" s="16">
        <v>0</v>
      </c>
      <c r="D20" s="16">
        <v>0</v>
      </c>
      <c r="E20" s="16">
        <f>Housing14263874[[#This Row],[Projected Cost]]-Housing14263874[[#This Row],[Actual Cost]]</f>
        <v>0</v>
      </c>
      <c r="F20" s="21"/>
      <c r="G20" s="15" t="s">
        <v>19</v>
      </c>
      <c r="H20" s="16"/>
      <c r="I20" s="16"/>
      <c r="J20" s="16">
        <f>Entertainment15273975[[#This Row],[Projected Cost]]-Entertainment15273975[[#This Row],[Actual Cost]]</f>
        <v>0</v>
      </c>
    </row>
    <row r="21" spans="1:10" ht="24.95" customHeight="1" x14ac:dyDescent="0.2">
      <c r="B21" s="15" t="s">
        <v>20</v>
      </c>
      <c r="C21" s="16">
        <v>0</v>
      </c>
      <c r="D21" s="16">
        <v>0</v>
      </c>
      <c r="E21" s="16">
        <f>Housing14263874[[#This Row],[Projected Cost]]-Housing14263874[[#This Row],[Actual Cost]]</f>
        <v>0</v>
      </c>
      <c r="F21" s="21"/>
      <c r="G21" s="15" t="s">
        <v>21</v>
      </c>
      <c r="H21" s="16"/>
      <c r="I21" s="16"/>
      <c r="J21" s="16">
        <f>Entertainment15273975[[#This Row],[Projected Cost]]-Entertainment15273975[[#This Row],[Actual Cost]]</f>
        <v>0</v>
      </c>
    </row>
    <row r="22" spans="1:10" ht="24.95" customHeight="1" x14ac:dyDescent="0.2">
      <c r="B22" s="15" t="s">
        <v>22</v>
      </c>
      <c r="C22" s="16">
        <v>0</v>
      </c>
      <c r="D22" s="16">
        <v>0</v>
      </c>
      <c r="E22" s="16">
        <f>Housing14263874[[#This Row],[Projected Cost]]-Housing14263874[[#This Row],[Actual Cost]]</f>
        <v>0</v>
      </c>
      <c r="F22" s="21"/>
      <c r="G22" s="15" t="s">
        <v>21</v>
      </c>
      <c r="H22" s="16"/>
      <c r="I22" s="16"/>
      <c r="J22" s="16">
        <f>Entertainment15273975[[#This Row],[Projected Cost]]-Entertainment15273975[[#This Row],[Actual Cost]]</f>
        <v>0</v>
      </c>
    </row>
    <row r="23" spans="1:10" ht="24.95" customHeight="1" x14ac:dyDescent="0.2">
      <c r="B23" s="15" t="s">
        <v>23</v>
      </c>
      <c r="C23" s="16">
        <v>0</v>
      </c>
      <c r="D23" s="16">
        <v>0</v>
      </c>
      <c r="E23" s="16">
        <f>Housing14263874[[#This Row],[Projected Cost]]-Housing14263874[[#This Row],[Actual Cost]]</f>
        <v>0</v>
      </c>
      <c r="F23" s="21"/>
      <c r="G23" s="15" t="s">
        <v>21</v>
      </c>
      <c r="H23" s="16"/>
      <c r="I23" s="16"/>
      <c r="J23" s="16">
        <f>Entertainment15273975[[#This Row],[Projected Cost]]-Entertainment15273975[[#This Row],[Actual Cost]]</f>
        <v>0</v>
      </c>
    </row>
    <row r="24" spans="1:10" ht="24.95" customHeight="1" x14ac:dyDescent="0.2">
      <c r="B24" s="15" t="s">
        <v>21</v>
      </c>
      <c r="C24" s="16">
        <v>0</v>
      </c>
      <c r="D24" s="16">
        <v>0</v>
      </c>
      <c r="E24" s="16">
        <f>Housing14263874[[#This Row],[Projected Cost]]-Housing14263874[[#This Row],[Actual Cost]]</f>
        <v>0</v>
      </c>
      <c r="F24" s="21"/>
      <c r="G24" s="22" t="s">
        <v>68</v>
      </c>
      <c r="H24" s="16"/>
      <c r="I24" s="16"/>
      <c r="J24" s="16">
        <f>SUBTOTAL(109,Entertainment15273975[Difference])</f>
        <v>0</v>
      </c>
    </row>
    <row r="25" spans="1:10" ht="24.95" customHeight="1" x14ac:dyDescent="0.2">
      <c r="B25" s="22" t="s">
        <v>68</v>
      </c>
      <c r="C25" s="16"/>
      <c r="D25" s="16"/>
      <c r="E25" s="16">
        <f>SUBTOTAL(109,Housing14263874[Difference])</f>
        <v>0</v>
      </c>
      <c r="F25" s="21"/>
      <c r="G25" s="25"/>
      <c r="H25" s="25"/>
      <c r="I25" s="25"/>
      <c r="J25" s="25"/>
    </row>
    <row r="26" spans="1:10" ht="24.95" customHeight="1" x14ac:dyDescent="0.2">
      <c r="B26" s="25"/>
      <c r="C26" s="25"/>
      <c r="D26" s="25"/>
      <c r="E26" s="25"/>
      <c r="F26" s="21"/>
      <c r="G26" s="17" t="s">
        <v>24</v>
      </c>
      <c r="H26" s="17" t="s">
        <v>4</v>
      </c>
      <c r="I26" s="17" t="s">
        <v>5</v>
      </c>
      <c r="J26" s="17" t="s">
        <v>6</v>
      </c>
    </row>
    <row r="27" spans="1:10" ht="24.95" customHeight="1" x14ac:dyDescent="0.2">
      <c r="A27" s="5" t="s">
        <v>89</v>
      </c>
      <c r="B27" s="17" t="s">
        <v>25</v>
      </c>
      <c r="C27" s="17" t="s">
        <v>4</v>
      </c>
      <c r="D27" s="17" t="s">
        <v>5</v>
      </c>
      <c r="E27" s="17" t="s">
        <v>6</v>
      </c>
      <c r="F27" s="21"/>
      <c r="G27" s="15" t="s">
        <v>26</v>
      </c>
      <c r="H27" s="16"/>
      <c r="I27" s="16"/>
      <c r="J27" s="16">
        <f>Loans16284076[[#This Row],[Projected Cost]]-Loans16284076[[#This Row],[Actual Cost]]</f>
        <v>0</v>
      </c>
    </row>
    <row r="28" spans="1:10" ht="24.95" customHeight="1" x14ac:dyDescent="0.2">
      <c r="B28" s="15" t="s">
        <v>27</v>
      </c>
      <c r="C28" s="16"/>
      <c r="D28" s="16"/>
      <c r="E28" s="16">
        <f>Transportation17294177[[#This Row],[Projected Cost]]-Transportation17294177[[#This Row],[Actual Cost]]</f>
        <v>0</v>
      </c>
      <c r="F28" s="21"/>
      <c r="G28" s="15" t="s">
        <v>28</v>
      </c>
      <c r="H28" s="16"/>
      <c r="I28" s="16"/>
      <c r="J28" s="16">
        <f>Loans16284076[[#This Row],[Projected Cost]]-Loans16284076[[#This Row],[Actual Cost]]</f>
        <v>0</v>
      </c>
    </row>
    <row r="29" spans="1:10" ht="24.95" customHeight="1" x14ac:dyDescent="0.2">
      <c r="B29" s="15" t="s">
        <v>29</v>
      </c>
      <c r="C29" s="16"/>
      <c r="D29" s="16"/>
      <c r="E29" s="16">
        <f>Transportation17294177[[#This Row],[Projected Cost]]-Transportation17294177[[#This Row],[Actual Cost]]</f>
        <v>0</v>
      </c>
      <c r="F29" s="21"/>
      <c r="G29" s="15" t="s">
        <v>30</v>
      </c>
      <c r="H29" s="16"/>
      <c r="I29" s="16"/>
      <c r="J29" s="16">
        <f>Loans16284076[[#This Row],[Projected Cost]]-Loans16284076[[#This Row],[Actual Cost]]</f>
        <v>0</v>
      </c>
    </row>
    <row r="30" spans="1:10" ht="24.95" customHeight="1" x14ac:dyDescent="0.2">
      <c r="B30" s="15" t="s">
        <v>31</v>
      </c>
      <c r="C30" s="16"/>
      <c r="D30" s="16"/>
      <c r="E30" s="16">
        <f>Transportation17294177[[#This Row],[Projected Cost]]-Transportation17294177[[#This Row],[Actual Cost]]</f>
        <v>0</v>
      </c>
      <c r="F30" s="21"/>
      <c r="G30" s="15" t="s">
        <v>30</v>
      </c>
      <c r="H30" s="16"/>
      <c r="I30" s="16"/>
      <c r="J30" s="16">
        <f>Loans16284076[[#This Row],[Projected Cost]]-Loans16284076[[#This Row],[Actual Cost]]</f>
        <v>0</v>
      </c>
    </row>
    <row r="31" spans="1:10" ht="24.95" customHeight="1" x14ac:dyDescent="0.2">
      <c r="B31" s="15" t="s">
        <v>32</v>
      </c>
      <c r="C31" s="16"/>
      <c r="D31" s="16"/>
      <c r="E31" s="16">
        <f>Transportation17294177[[#This Row],[Projected Cost]]-Transportation17294177[[#This Row],[Actual Cost]]</f>
        <v>0</v>
      </c>
      <c r="F31" s="21"/>
      <c r="G31" s="15" t="s">
        <v>30</v>
      </c>
      <c r="H31" s="16"/>
      <c r="I31" s="16"/>
      <c r="J31" s="16">
        <f>Loans16284076[[#This Row],[Projected Cost]]-Loans16284076[[#This Row],[Actual Cost]]</f>
        <v>0</v>
      </c>
    </row>
    <row r="32" spans="1:10" ht="24.95" customHeight="1" x14ac:dyDescent="0.2">
      <c r="B32" s="15" t="s">
        <v>33</v>
      </c>
      <c r="C32" s="16"/>
      <c r="D32" s="16"/>
      <c r="E32" s="16">
        <f>Transportation17294177[[#This Row],[Projected Cost]]-Transportation17294177[[#This Row],[Actual Cost]]</f>
        <v>0</v>
      </c>
      <c r="F32" s="21"/>
      <c r="G32" s="15" t="s">
        <v>21</v>
      </c>
      <c r="H32" s="16"/>
      <c r="I32" s="16"/>
      <c r="J32" s="16">
        <f>Loans16284076[[#This Row],[Projected Cost]]-Loans16284076[[#This Row],[Actual Cost]]</f>
        <v>0</v>
      </c>
    </row>
    <row r="33" spans="1:10" ht="24.95" customHeight="1" x14ac:dyDescent="0.2">
      <c r="B33" s="15" t="s">
        <v>34</v>
      </c>
      <c r="C33" s="16"/>
      <c r="D33" s="16"/>
      <c r="E33" s="16">
        <f>Transportation17294177[[#This Row],[Projected Cost]]-Transportation17294177[[#This Row],[Actual Cost]]</f>
        <v>0</v>
      </c>
      <c r="F33" s="21"/>
      <c r="G33" s="22" t="s">
        <v>68</v>
      </c>
      <c r="H33" s="16"/>
      <c r="I33" s="16"/>
      <c r="J33" s="16">
        <f>SUBTOTAL(109,Loans16284076[Difference])</f>
        <v>0</v>
      </c>
    </row>
    <row r="34" spans="1:10" ht="24.95" customHeight="1" x14ac:dyDescent="0.2">
      <c r="B34" s="15" t="s">
        <v>21</v>
      </c>
      <c r="C34" s="16"/>
      <c r="D34" s="16"/>
      <c r="E34" s="16">
        <f>Transportation17294177[[#This Row],[Projected Cost]]-Transportation17294177[[#This Row],[Actual Cost]]</f>
        <v>0</v>
      </c>
      <c r="F34" s="21"/>
      <c r="G34" s="25"/>
      <c r="H34" s="25"/>
      <c r="I34" s="25"/>
      <c r="J34" s="25"/>
    </row>
    <row r="35" spans="1:10" ht="24.95" customHeight="1" x14ac:dyDescent="0.2">
      <c r="B35" s="22" t="s">
        <v>68</v>
      </c>
      <c r="C35" s="16"/>
      <c r="D35" s="16"/>
      <c r="E35" s="16">
        <f>SUBTOTAL(109,Transportation17294177[Difference])</f>
        <v>0</v>
      </c>
      <c r="F35" s="21"/>
      <c r="G35" s="17" t="s">
        <v>35</v>
      </c>
      <c r="H35" s="17" t="s">
        <v>4</v>
      </c>
      <c r="I35" s="17" t="s">
        <v>5</v>
      </c>
      <c r="J35" s="17" t="s">
        <v>6</v>
      </c>
    </row>
    <row r="36" spans="1:10" ht="24.95" customHeight="1" x14ac:dyDescent="0.2">
      <c r="B36" s="25"/>
      <c r="C36" s="25"/>
      <c r="D36" s="25"/>
      <c r="E36" s="25"/>
      <c r="F36" s="21"/>
      <c r="G36" s="15" t="s">
        <v>36</v>
      </c>
      <c r="H36" s="16"/>
      <c r="I36" s="16"/>
      <c r="J36" s="16">
        <f>Taxes19314379[[#This Row],[Projected Cost]]-Taxes19314379[[#This Row],[Actual Cost]]</f>
        <v>0</v>
      </c>
    </row>
    <row r="37" spans="1:10" ht="24.95" customHeight="1" x14ac:dyDescent="0.2">
      <c r="A37" s="5" t="s">
        <v>96</v>
      </c>
      <c r="B37" s="17" t="s">
        <v>37</v>
      </c>
      <c r="C37" s="17" t="s">
        <v>4</v>
      </c>
      <c r="D37" s="17" t="s">
        <v>5</v>
      </c>
      <c r="E37" s="17" t="s">
        <v>6</v>
      </c>
      <c r="F37" s="21"/>
      <c r="G37" s="15" t="s">
        <v>38</v>
      </c>
      <c r="H37" s="16"/>
      <c r="I37" s="16"/>
      <c r="J37" s="16">
        <f>Taxes19314379[[#This Row],[Projected Cost]]-Taxes19314379[[#This Row],[Actual Cost]]</f>
        <v>0</v>
      </c>
    </row>
    <row r="38" spans="1:10" ht="24.95" customHeight="1" x14ac:dyDescent="0.2">
      <c r="B38" s="15" t="s">
        <v>39</v>
      </c>
      <c r="C38" s="16"/>
      <c r="D38" s="16"/>
      <c r="E38" s="16">
        <f>Insurance18304278[[#This Row],[Projected Cost]]-Insurance18304278[[#This Row],[Actual Cost]]</f>
        <v>0</v>
      </c>
      <c r="F38" s="21"/>
      <c r="G38" s="15" t="s">
        <v>40</v>
      </c>
      <c r="H38" s="16"/>
      <c r="I38" s="16"/>
      <c r="J38" s="16">
        <f>Taxes19314379[[#This Row],[Projected Cost]]-Taxes19314379[[#This Row],[Actual Cost]]</f>
        <v>0</v>
      </c>
    </row>
    <row r="39" spans="1:10" ht="24.95" customHeight="1" x14ac:dyDescent="0.2">
      <c r="B39" s="15" t="s">
        <v>41</v>
      </c>
      <c r="C39" s="16"/>
      <c r="D39" s="16"/>
      <c r="E39" s="16">
        <f>Insurance18304278[[#This Row],[Projected Cost]]-Insurance18304278[[#This Row],[Actual Cost]]</f>
        <v>0</v>
      </c>
      <c r="F39" s="21"/>
      <c r="G39" s="15" t="s">
        <v>21</v>
      </c>
      <c r="H39" s="16"/>
      <c r="I39" s="16"/>
      <c r="J39" s="16">
        <f>Taxes19314379[[#This Row],[Projected Cost]]-Taxes19314379[[#This Row],[Actual Cost]]</f>
        <v>0</v>
      </c>
    </row>
    <row r="40" spans="1:10" ht="24.95" customHeight="1" x14ac:dyDescent="0.2">
      <c r="B40" s="15" t="s">
        <v>42</v>
      </c>
      <c r="C40" s="16"/>
      <c r="D40" s="16"/>
      <c r="E40" s="16">
        <f>Insurance18304278[[#This Row],[Projected Cost]]-Insurance18304278[[#This Row],[Actual Cost]]</f>
        <v>0</v>
      </c>
      <c r="F40" s="21"/>
      <c r="G40" s="22" t="s">
        <v>68</v>
      </c>
      <c r="H40" s="16"/>
      <c r="I40" s="16"/>
      <c r="J40" s="16">
        <f>SUBTOTAL(109,Taxes19314379[Difference])</f>
        <v>0</v>
      </c>
    </row>
    <row r="41" spans="1:10" ht="24.95" customHeight="1" x14ac:dyDescent="0.2">
      <c r="B41" s="15" t="s">
        <v>21</v>
      </c>
      <c r="C41" s="16"/>
      <c r="D41" s="16"/>
      <c r="E41" s="16">
        <f>Insurance18304278[[#This Row],[Projected Cost]]-Insurance18304278[[#This Row],[Actual Cost]]</f>
        <v>0</v>
      </c>
      <c r="F41" s="21"/>
      <c r="G41" s="25"/>
      <c r="H41" s="25"/>
      <c r="I41" s="25"/>
      <c r="J41" s="25"/>
    </row>
    <row r="42" spans="1:10" ht="24.95" customHeight="1" x14ac:dyDescent="0.2">
      <c r="B42" s="22" t="s">
        <v>68</v>
      </c>
      <c r="C42" s="16"/>
      <c r="D42" s="16"/>
      <c r="E42" s="16">
        <f>SUBTOTAL(109,Insurance18304278[Difference])</f>
        <v>0</v>
      </c>
      <c r="F42" s="21"/>
      <c r="G42" s="17" t="s">
        <v>43</v>
      </c>
      <c r="H42" s="17" t="s">
        <v>4</v>
      </c>
      <c r="I42" s="17" t="s">
        <v>5</v>
      </c>
      <c r="J42" s="17" t="s">
        <v>6</v>
      </c>
    </row>
    <row r="43" spans="1:10" ht="24.95" customHeight="1" x14ac:dyDescent="0.2">
      <c r="B43" s="25"/>
      <c r="C43" s="25"/>
      <c r="D43" s="25"/>
      <c r="E43" s="25"/>
      <c r="F43" s="21"/>
      <c r="G43" s="15" t="s">
        <v>44</v>
      </c>
      <c r="H43" s="16"/>
      <c r="I43" s="16"/>
      <c r="J43" s="16">
        <f>Savings20324480[[#This Row],[Projected Cost]]-Savings20324480[[#This Row],[Actual Cost]]</f>
        <v>0</v>
      </c>
    </row>
    <row r="44" spans="1:10" ht="24.95" customHeight="1" x14ac:dyDescent="0.2">
      <c r="A44" s="5" t="s">
        <v>90</v>
      </c>
      <c r="B44" s="17" t="s">
        <v>45</v>
      </c>
      <c r="C44" s="17" t="s">
        <v>4</v>
      </c>
      <c r="D44" s="17" t="s">
        <v>5</v>
      </c>
      <c r="E44" s="17" t="s">
        <v>6</v>
      </c>
      <c r="F44" s="21"/>
      <c r="G44" s="15" t="s">
        <v>46</v>
      </c>
      <c r="H44" s="16"/>
      <c r="I44" s="16"/>
      <c r="J44" s="16">
        <f>Savings20324480[[#This Row],[Projected Cost]]-Savings20324480[[#This Row],[Actual Cost]]</f>
        <v>0</v>
      </c>
    </row>
    <row r="45" spans="1:10" ht="24.95" customHeight="1" x14ac:dyDescent="0.2">
      <c r="B45" s="15" t="s">
        <v>47</v>
      </c>
      <c r="C45" s="16"/>
      <c r="D45" s="16"/>
      <c r="E45" s="16">
        <f>Food21334581[[#This Row],[Projected Cost]]-Food21334581[[#This Row],[Actual Cost]]</f>
        <v>0</v>
      </c>
      <c r="F45" s="21"/>
      <c r="G45" s="15" t="s">
        <v>21</v>
      </c>
      <c r="H45" s="16"/>
      <c r="I45" s="16"/>
      <c r="J45" s="16">
        <f>Savings20324480[[#This Row],[Projected Cost]]-Savings20324480[[#This Row],[Actual Cost]]</f>
        <v>0</v>
      </c>
    </row>
    <row r="46" spans="1:10" ht="24.95" customHeight="1" x14ac:dyDescent="0.2">
      <c r="B46" s="15" t="s">
        <v>48</v>
      </c>
      <c r="C46" s="16"/>
      <c r="D46" s="16"/>
      <c r="E46" s="16">
        <f>Food21334581[[#This Row],[Projected Cost]]-Food21334581[[#This Row],[Actual Cost]]</f>
        <v>0</v>
      </c>
      <c r="F46" s="21"/>
      <c r="G46" s="22" t="s">
        <v>68</v>
      </c>
      <c r="H46" s="16"/>
      <c r="I46" s="16"/>
      <c r="J46" s="16">
        <f>SUBTOTAL(109,Savings20324480[Difference])</f>
        <v>0</v>
      </c>
    </row>
    <row r="47" spans="1:10" ht="24.95" customHeight="1" x14ac:dyDescent="0.2">
      <c r="B47" s="15" t="s">
        <v>21</v>
      </c>
      <c r="C47" s="16"/>
      <c r="D47" s="16"/>
      <c r="E47" s="16">
        <f>Food21334581[[#This Row],[Projected Cost]]-Food21334581[[#This Row],[Actual Cost]]</f>
        <v>0</v>
      </c>
      <c r="F47" s="21"/>
      <c r="G47" s="25"/>
      <c r="H47" s="25"/>
      <c r="I47" s="25"/>
      <c r="J47" s="25"/>
    </row>
    <row r="48" spans="1:10" ht="24.95" customHeight="1" x14ac:dyDescent="0.2">
      <c r="B48" s="22" t="s">
        <v>68</v>
      </c>
      <c r="C48" s="16"/>
      <c r="D48" s="16"/>
      <c r="E48" s="16">
        <f>SUBTOTAL(109,Food21334581[Difference])</f>
        <v>0</v>
      </c>
      <c r="F48" s="21"/>
      <c r="G48" s="17" t="s">
        <v>49</v>
      </c>
      <c r="H48" s="17" t="s">
        <v>4</v>
      </c>
      <c r="I48" s="17" t="s">
        <v>5</v>
      </c>
      <c r="J48" s="17" t="s">
        <v>6</v>
      </c>
    </row>
    <row r="49" spans="1:10" ht="24.95" customHeight="1" x14ac:dyDescent="0.2">
      <c r="B49" s="25"/>
      <c r="C49" s="25"/>
      <c r="D49" s="25"/>
      <c r="E49" s="25"/>
      <c r="F49" s="21"/>
      <c r="G49" s="15" t="s">
        <v>50</v>
      </c>
      <c r="H49" s="16"/>
      <c r="I49" s="16"/>
      <c r="J49" s="16">
        <f>Gifts22344682[[#This Row],[Projected Cost]]-Gifts22344682[[#This Row],[Actual Cost]]</f>
        <v>0</v>
      </c>
    </row>
    <row r="50" spans="1:10" ht="24.95" customHeight="1" x14ac:dyDescent="0.2">
      <c r="A50" s="5" t="s">
        <v>91</v>
      </c>
      <c r="B50" s="17" t="s">
        <v>51</v>
      </c>
      <c r="C50" s="17" t="s">
        <v>4</v>
      </c>
      <c r="D50" s="17" t="s">
        <v>5</v>
      </c>
      <c r="E50" s="17" t="s">
        <v>6</v>
      </c>
      <c r="F50" s="21"/>
      <c r="G50" s="15" t="s">
        <v>52</v>
      </c>
      <c r="H50" s="16"/>
      <c r="I50" s="16"/>
      <c r="J50" s="16">
        <f>Gifts22344682[[#This Row],[Projected Cost]]-Gifts22344682[[#This Row],[Actual Cost]]</f>
        <v>0</v>
      </c>
    </row>
    <row r="51" spans="1:10" ht="24.95" customHeight="1" x14ac:dyDescent="0.2">
      <c r="B51" s="15" t="s">
        <v>53</v>
      </c>
      <c r="C51" s="16"/>
      <c r="D51" s="16"/>
      <c r="E51" s="16">
        <f>Pets23354783[[#This Row],[Projected Cost]]-Pets23354783[[#This Row],[Actual Cost]]</f>
        <v>0</v>
      </c>
      <c r="F51" s="21"/>
      <c r="G51" s="15" t="s">
        <v>54</v>
      </c>
      <c r="H51" s="16"/>
      <c r="I51" s="16"/>
      <c r="J51" s="16">
        <f>Gifts22344682[[#This Row],[Projected Cost]]-Gifts22344682[[#This Row],[Actual Cost]]</f>
        <v>0</v>
      </c>
    </row>
    <row r="52" spans="1:10" ht="24.95" customHeight="1" x14ac:dyDescent="0.2">
      <c r="B52" s="15" t="s">
        <v>55</v>
      </c>
      <c r="C52" s="16"/>
      <c r="D52" s="16"/>
      <c r="E52" s="16">
        <f>Pets23354783[[#This Row],[Projected Cost]]-Pets23354783[[#This Row],[Actual Cost]]</f>
        <v>0</v>
      </c>
      <c r="F52" s="21"/>
      <c r="G52" s="22" t="s">
        <v>68</v>
      </c>
      <c r="H52" s="16"/>
      <c r="I52" s="16"/>
      <c r="J52" s="16">
        <f>SUBTOTAL(109,Gifts22344682[Difference])</f>
        <v>0</v>
      </c>
    </row>
    <row r="53" spans="1:10" ht="24.95" customHeight="1" x14ac:dyDescent="0.2">
      <c r="B53" s="15" t="s">
        <v>56</v>
      </c>
      <c r="C53" s="16"/>
      <c r="D53" s="16"/>
      <c r="E53" s="16">
        <f>Pets23354783[[#This Row],[Projected Cost]]-Pets23354783[[#This Row],[Actual Cost]]</f>
        <v>0</v>
      </c>
      <c r="F53" s="21"/>
      <c r="G53" s="25"/>
      <c r="H53" s="25"/>
      <c r="I53" s="25"/>
      <c r="J53" s="25"/>
    </row>
    <row r="54" spans="1:10" ht="24.95" customHeight="1" x14ac:dyDescent="0.2">
      <c r="B54" s="15" t="s">
        <v>57</v>
      </c>
      <c r="C54" s="16"/>
      <c r="D54" s="16"/>
      <c r="E54" s="16">
        <f>Pets23354783[[#This Row],[Projected Cost]]-Pets23354783[[#This Row],[Actual Cost]]</f>
        <v>0</v>
      </c>
      <c r="F54" s="21"/>
      <c r="G54" s="17" t="s">
        <v>58</v>
      </c>
      <c r="H54" s="17" t="s">
        <v>4</v>
      </c>
      <c r="I54" s="17" t="s">
        <v>5</v>
      </c>
      <c r="J54" s="17" t="s">
        <v>6</v>
      </c>
    </row>
    <row r="55" spans="1:10" ht="24.95" customHeight="1" x14ac:dyDescent="0.2">
      <c r="B55" s="15" t="s">
        <v>21</v>
      </c>
      <c r="C55" s="16"/>
      <c r="D55" s="16"/>
      <c r="E55" s="16">
        <f>Pets23354783[[#This Row],[Projected Cost]]-Pets23354783[[#This Row],[Actual Cost]]</f>
        <v>0</v>
      </c>
      <c r="F55" s="21"/>
      <c r="G55" s="15" t="s">
        <v>59</v>
      </c>
      <c r="H55" s="16"/>
      <c r="I55" s="16"/>
      <c r="J55" s="16">
        <f>Legal24364884[[#This Row],[Projected Cost]]-Legal24364884[[#This Row],[Actual Cost]]</f>
        <v>0</v>
      </c>
    </row>
    <row r="56" spans="1:10" ht="24.95" customHeight="1" x14ac:dyDescent="0.2">
      <c r="B56" s="22" t="s">
        <v>68</v>
      </c>
      <c r="C56" s="16"/>
      <c r="D56" s="16"/>
      <c r="E56" s="16">
        <f>SUBTOTAL(109,Pets23354783[Difference])</f>
        <v>0</v>
      </c>
      <c r="F56" s="21"/>
      <c r="G56" s="15" t="s">
        <v>60</v>
      </c>
      <c r="H56" s="16"/>
      <c r="I56" s="16"/>
      <c r="J56" s="16">
        <f>Legal24364884[[#This Row],[Projected Cost]]-Legal24364884[[#This Row],[Actual Cost]]</f>
        <v>0</v>
      </c>
    </row>
    <row r="57" spans="1:10" ht="24.95" customHeight="1" x14ac:dyDescent="0.2">
      <c r="B57" s="25"/>
      <c r="C57" s="25"/>
      <c r="D57" s="25"/>
      <c r="E57" s="25"/>
      <c r="F57" s="21"/>
      <c r="G57" s="15" t="s">
        <v>61</v>
      </c>
      <c r="H57" s="16"/>
      <c r="I57" s="16"/>
      <c r="J57" s="16">
        <f>Legal24364884[[#This Row],[Projected Cost]]-Legal24364884[[#This Row],[Actual Cost]]</f>
        <v>0</v>
      </c>
    </row>
    <row r="58" spans="1:10" ht="24.95" customHeight="1" x14ac:dyDescent="0.2">
      <c r="A58" s="5" t="s">
        <v>92</v>
      </c>
      <c r="B58" s="17" t="s">
        <v>62</v>
      </c>
      <c r="C58" s="17" t="s">
        <v>4</v>
      </c>
      <c r="D58" s="17" t="s">
        <v>5</v>
      </c>
      <c r="E58" s="17" t="s">
        <v>6</v>
      </c>
      <c r="F58" s="21"/>
      <c r="G58" s="15" t="s">
        <v>21</v>
      </c>
      <c r="H58" s="16"/>
      <c r="I58" s="16"/>
      <c r="J58" s="16">
        <f>Legal24364884[[#This Row],[Projected Cost]]-Legal24364884[[#This Row],[Actual Cost]]</f>
        <v>0</v>
      </c>
    </row>
    <row r="59" spans="1:10" ht="24.95" customHeight="1" x14ac:dyDescent="0.2">
      <c r="B59" s="15" t="s">
        <v>55</v>
      </c>
      <c r="C59" s="16"/>
      <c r="D59" s="16"/>
      <c r="E59" s="16">
        <f>PersonalCare25374985[[#This Row],[Projected Cost]]-PersonalCare25374985[[#This Row],[Actual Cost]]</f>
        <v>0</v>
      </c>
      <c r="F59" s="21"/>
      <c r="G59" s="22" t="s">
        <v>68</v>
      </c>
      <c r="H59" s="16"/>
      <c r="I59" s="16"/>
      <c r="J59" s="16">
        <f>SUBTOTAL(109,Legal24364884[Difference])</f>
        <v>0</v>
      </c>
    </row>
    <row r="60" spans="1:10" ht="24.95" customHeight="1" x14ac:dyDescent="0.2">
      <c r="B60" s="15" t="s">
        <v>63</v>
      </c>
      <c r="C60" s="16"/>
      <c r="D60" s="16"/>
      <c r="E60" s="16">
        <f>PersonalCare25374985[[#This Row],[Projected Cost]]-PersonalCare25374985[[#This Row],[Actual Cost]]</f>
        <v>0</v>
      </c>
      <c r="F60" s="21"/>
      <c r="G60" s="25"/>
      <c r="H60" s="25"/>
      <c r="I60" s="25"/>
      <c r="J60" s="25"/>
    </row>
    <row r="61" spans="1:10" ht="24.95" customHeight="1" x14ac:dyDescent="0.2">
      <c r="A61" s="5" t="s">
        <v>93</v>
      </c>
      <c r="B61" s="15" t="s">
        <v>64</v>
      </c>
      <c r="C61" s="16"/>
      <c r="D61" s="16"/>
      <c r="E61" s="16">
        <f>PersonalCare25374985[[#This Row],[Projected Cost]]-PersonalCare25374985[[#This Row],[Actual Cost]]</f>
        <v>0</v>
      </c>
      <c r="F61" s="21"/>
      <c r="G61" s="26" t="s">
        <v>83</v>
      </c>
      <c r="H61" s="26"/>
      <c r="I61" s="26"/>
      <c r="J61" s="30">
        <f>SUBTOTAL(109,Housing14263874[Projected Cost],Transportation17294177[Projected Cost],Insurance18304278[Projected Cost],Food21334581[Projected Cost],Pets23354783[Projected Cost],PersonalCare25374985[Projected Cost],Entertainment15273975[Projected Cost],Loans16284076[Projected Cost],Taxes19314379[Projected Cost],Savings20324480[Projected Cost],Gifts22344682[Projected Cost],Legal24364884[Projected Cost])</f>
        <v>0</v>
      </c>
    </row>
    <row r="62" spans="1:10" ht="24.95" customHeight="1" x14ac:dyDescent="0.2">
      <c r="B62" s="15" t="s">
        <v>65</v>
      </c>
      <c r="C62" s="16"/>
      <c r="D62" s="16"/>
      <c r="E62" s="16">
        <f>PersonalCare25374985[[#This Row],[Projected Cost]]-PersonalCare25374985[[#This Row],[Actual Cost]]</f>
        <v>0</v>
      </c>
      <c r="F62" s="21"/>
      <c r="G62" s="26"/>
      <c r="H62" s="26"/>
      <c r="I62" s="26"/>
      <c r="J62" s="30"/>
    </row>
    <row r="63" spans="1:10" ht="24.95" customHeight="1" x14ac:dyDescent="0.2">
      <c r="B63" s="15" t="s">
        <v>66</v>
      </c>
      <c r="C63" s="16"/>
      <c r="D63" s="16"/>
      <c r="E63" s="16">
        <f>PersonalCare25374985[[#This Row],[Projected Cost]]-PersonalCare25374985[[#This Row],[Actual Cost]]</f>
        <v>0</v>
      </c>
      <c r="F63" s="21"/>
      <c r="G63" s="26" t="s">
        <v>84</v>
      </c>
      <c r="H63" s="26"/>
      <c r="I63" s="26"/>
      <c r="J63" s="30">
        <f>SUBTOTAL(109,Housing14263874[Actual Cost],Transportation17294177[Actual Cost],Insurance18304278[Actual Cost],Food21334581[Actual Cost],Pets23354783[Actual Cost],PersonalCare25374985[Actual Cost],Entertainment15273975[Actual Cost],Loans16284076[Actual Cost],Taxes19314379[Actual Cost],Savings20324480[Actual Cost],Gifts22344682[Actual Cost],Legal24364884[Actual Cost])</f>
        <v>0</v>
      </c>
    </row>
    <row r="64" spans="1:10" ht="24.95" customHeight="1" x14ac:dyDescent="0.2">
      <c r="B64" s="15" t="s">
        <v>67</v>
      </c>
      <c r="C64" s="16"/>
      <c r="D64" s="16"/>
      <c r="E64" s="16">
        <f>PersonalCare25374985[[#This Row],[Projected Cost]]-PersonalCare25374985[[#This Row],[Actual Cost]]</f>
        <v>0</v>
      </c>
      <c r="F64" s="21"/>
      <c r="G64" s="26"/>
      <c r="H64" s="26"/>
      <c r="I64" s="26"/>
      <c r="J64" s="30"/>
    </row>
    <row r="65" spans="2:10" ht="24.95" customHeight="1" x14ac:dyDescent="0.2">
      <c r="B65" s="15" t="s">
        <v>21</v>
      </c>
      <c r="C65" s="16"/>
      <c r="D65" s="16"/>
      <c r="E65" s="16">
        <f>PersonalCare25374985[[#This Row],[Projected Cost]]-PersonalCare25374985[[#This Row],[Actual Cost]]</f>
        <v>0</v>
      </c>
      <c r="F65" s="21"/>
      <c r="G65" s="26" t="s">
        <v>85</v>
      </c>
      <c r="H65" s="26"/>
      <c r="I65" s="26"/>
      <c r="J65" s="30">
        <f>J61-J63</f>
        <v>0</v>
      </c>
    </row>
    <row r="66" spans="2:10" ht="24.95" customHeight="1" x14ac:dyDescent="0.2">
      <c r="B66" s="22" t="s">
        <v>68</v>
      </c>
      <c r="C66" s="16"/>
      <c r="D66" s="16"/>
      <c r="E66" s="16">
        <f>SUBTOTAL(109,PersonalCare25374985[Difference])</f>
        <v>0</v>
      </c>
      <c r="F66" s="21"/>
      <c r="G66" s="26"/>
      <c r="H66" s="26"/>
      <c r="I66" s="26"/>
      <c r="J66" s="30"/>
    </row>
    <row r="67" spans="2:10" x14ac:dyDescent="0.2">
      <c r="B67" s="31"/>
      <c r="C67" s="31"/>
      <c r="D67" s="31"/>
      <c r="E67" s="31"/>
    </row>
  </sheetData>
  <mergeCells count="26">
    <mergeCell ref="G63:I64"/>
    <mergeCell ref="J63:J64"/>
    <mergeCell ref="G65:I66"/>
    <mergeCell ref="J65:J66"/>
    <mergeCell ref="B67:E67"/>
    <mergeCell ref="G47:J47"/>
    <mergeCell ref="B49:E49"/>
    <mergeCell ref="G53:J53"/>
    <mergeCell ref="B57:E57"/>
    <mergeCell ref="G60:J60"/>
    <mergeCell ref="G61:I62"/>
    <mergeCell ref="J61:J62"/>
    <mergeCell ref="G25:J25"/>
    <mergeCell ref="B26:E26"/>
    <mergeCell ref="G34:J34"/>
    <mergeCell ref="B36:E36"/>
    <mergeCell ref="G41:J41"/>
    <mergeCell ref="B43:E43"/>
    <mergeCell ref="B4:C4"/>
    <mergeCell ref="E4:G5"/>
    <mergeCell ref="H4:H5"/>
    <mergeCell ref="E6:G7"/>
    <mergeCell ref="H6:H7"/>
    <mergeCell ref="E8:G9"/>
    <mergeCell ref="H8:H9"/>
    <mergeCell ref="B9:C9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6F20D783-BA7F-405B-A007-ED3840FE0639}"/>
    <dataValidation allowBlank="1" showInputMessage="1" showErrorMessage="1" prompt="Title of this worksheet is in cell C2. Next instruction is in cell A4." sqref="A2" xr:uid="{2B38C3F5-8CF1-412C-977E-F1541C97EA40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A82EBBF3-9578-4737-8B71-F19461CCC253}"/>
    <dataValidation allowBlank="1" showInputMessage="1" showErrorMessage="1" prompt="Projected Balance is auto calculated in cell H4, Actual Balance in H6, and Difference in H8. Next instruction is in cell A9." sqref="A7" xr:uid="{BB1CB2E1-2391-48AB-ABAE-3456AECC21C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026E0EE9-9610-40FD-A78A-C8AB1E8DF84F}"/>
    <dataValidation allowBlank="1" showInputMessage="1" showErrorMessage="1" prompt="Enter details in Housing table starting in cell at right and in Entertainment table starting in cell G14. Next instruction is in cell A27." sqref="A14" xr:uid="{331E8D4D-E85A-4932-A693-D58594CA6284}"/>
    <dataValidation allowBlank="1" showInputMessage="1" showErrorMessage="1" prompt="Enter details in Transportation table starting in cell at right and in Loans table starting in cell G26. Next instruction is in cell A37." sqref="A27" xr:uid="{794504FF-4CDD-4C01-AEB5-B17AA2489F5C}"/>
    <dataValidation allowBlank="1" showInputMessage="1" showErrorMessage="1" prompt="Enter details in Insurance table starting in cell at right and in Taxes table starting in cell G35. Next instruction is in cell A44." sqref="A37" xr:uid="{6CE50952-0405-4AFE-9625-CB995F8BA7BA}"/>
    <dataValidation allowBlank="1" showInputMessage="1" showErrorMessage="1" prompt="Enter details in Food table starting in cell at right and in Savings table starting in cell G42. Next instruction is in cell A50." sqref="A44" xr:uid="{E4BC50AE-E073-42E9-B5B6-B353FDB2082E}"/>
    <dataValidation allowBlank="1" showInputMessage="1" showErrorMessage="1" prompt="Enter details in Pets table starting in cell at right and in Gifts table starting in cell G48. Next instruction is in cell A58." sqref="A50" xr:uid="{680056B6-4400-4669-97EB-C8570B8456BB}"/>
    <dataValidation allowBlank="1" showInputMessage="1" showErrorMessage="1" prompt="Enter details in Personal Care table starting in cell at right and in Legal table starting in cell G54. Next instruction is in cell A61." sqref="A58" xr:uid="{2F2C5D92-3046-461E-9DE4-6DAF6D89F708}"/>
    <dataValidation allowBlank="1" showInputMessage="1" showErrorMessage="1" prompt="Total Projected Cost is auto calculated in cell J61, Total Actual Cost in J63, and Total Difference in J65." sqref="A61" xr:uid="{BC45A619-C126-4DEC-A6CF-A6870D8BF82F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B46AF36-0E29-43D5-9042-907F679B3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D6369F-E7E4-4C61-9F47-33FFE80F8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4917D-B4E2-41EC-A344-CAB929C318ED}">
  <ds:schemaRefs>
    <ds:schemaRef ds:uri="http://purl.org/dc/elements/1.1/"/>
    <ds:schemaRef ds:uri="16c05727-aa75-4e4a-9b5f-8a80a1165891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Start</vt:lpstr>
      <vt:lpstr> Personal Budget Example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2019-03-18T20:41:36Z</dcterms:created>
  <dcterms:modified xsi:type="dcterms:W3CDTF">2019-05-24T15:29:23Z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